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PRINCIPIANTES\"/>
    </mc:Choice>
  </mc:AlternateContent>
  <xr:revisionPtr revIDLastSave="0" documentId="13_ncr:1_{C121EA1A-442A-4AD6-9B42-D025FEA57052}" xr6:coauthVersionLast="43" xr6:coauthVersionMax="43" xr10:uidLastSave="{00000000-0000-0000-0000-000000000000}"/>
  <bookViews>
    <workbookView xWindow="-120" yWindow="-120" windowWidth="20730" windowHeight="11160" xr2:uid="{D239B4A6-E3B9-4138-81BC-7E16D392145C}"/>
  </bookViews>
  <sheets>
    <sheet name="Lección 1" sheetId="1" r:id="rId1"/>
    <sheet name="Resultados1" sheetId="2" r:id="rId2"/>
    <sheet name="Lección 2" sheetId="3" r:id="rId3"/>
    <sheet name="Resultados2" sheetId="4" r:id="rId4"/>
    <sheet name="Lección 3" sheetId="5" r:id="rId5"/>
    <sheet name="Resultados3" sheetId="6" r:id="rId6"/>
    <sheet name="Lección 4" sheetId="7" r:id="rId7"/>
    <sheet name="Resultados4" sheetId="8" r:id="rId8"/>
    <sheet name="Lección 5" sheetId="9" r:id="rId9"/>
    <sheet name="Resultados5" sheetId="10" r:id="rId10"/>
  </sheets>
  <definedNames>
    <definedName name="_xlnm.Print_Area" localSheetId="0">'Lección 1'!$A$1:$H$55</definedName>
    <definedName name="_xlnm.Print_Area" localSheetId="2">'Lección 2'!$A$1:$G$64</definedName>
    <definedName name="_xlnm.Print_Area" localSheetId="4">'Lección 3'!$A$1:$P$65</definedName>
    <definedName name="_xlnm.Print_Area" localSheetId="6">'Lección 4'!$A$1:$J$77</definedName>
    <definedName name="_xlnm.Print_Area" localSheetId="8">'Lección 5'!$A$1:$I$64</definedName>
    <definedName name="_xlnm.Print_Area" localSheetId="1">Resultados1!$A$1:$H$55</definedName>
    <definedName name="_xlnm.Print_Area" localSheetId="3">Resultados2!$A$1:$U$64</definedName>
    <definedName name="_xlnm.Print_Area" localSheetId="5">Resultados3!$A$1:$P$65</definedName>
    <definedName name="_xlnm.Print_Area" localSheetId="7">Resultados4!$A$1:$J$63</definedName>
    <definedName name="_xlnm.Print_Area" localSheetId="9">Resultados5!$A$1:$I$64</definedName>
    <definedName name="Z_8BA0C608_C097_43DB_9EC9_8267AEBCE884_.wvu.Cols" localSheetId="0" hidden="1">'Lección 1'!$I:$XFD</definedName>
    <definedName name="Z_8BA0C608_C097_43DB_9EC9_8267AEBCE884_.wvu.Cols" localSheetId="1" hidden="1">Resultados1!$I:$XFD</definedName>
    <definedName name="Z_8BA0C608_C097_43DB_9EC9_8267AEBCE884_.wvu.PrintArea" localSheetId="0" hidden="1">'Lección 1'!$A$1:$H$55</definedName>
    <definedName name="Z_8BA0C608_C097_43DB_9EC9_8267AEBCE884_.wvu.PrintArea" localSheetId="1" hidden="1">Resultados1!$A$1:$H$55</definedName>
    <definedName name="Z_8BA0C608_C097_43DB_9EC9_8267AEBCE884_.wvu.Rows" localSheetId="0" hidden="1">'Lección 1'!$94:$1048576,'Lección 1'!$56:$93</definedName>
    <definedName name="Z_8BA0C608_C097_43DB_9EC9_8267AEBCE884_.wvu.Rows" localSheetId="1" hidden="1">Resultados1!$94:$1048576,Resultados1!$56:$93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7" i="10" l="1"/>
  <c r="D54" i="10"/>
  <c r="D49" i="10"/>
  <c r="D46" i="10"/>
  <c r="D42" i="10"/>
  <c r="D40" i="10"/>
  <c r="D35" i="10"/>
  <c r="D32" i="10"/>
  <c r="D27" i="10"/>
  <c r="D23" i="10"/>
  <c r="D18" i="10"/>
  <c r="D16" i="10"/>
  <c r="D57" i="9"/>
  <c r="D54" i="9"/>
  <c r="D49" i="9"/>
  <c r="D46" i="9"/>
  <c r="D42" i="9"/>
  <c r="D40" i="9"/>
  <c r="D35" i="9"/>
  <c r="D32" i="9"/>
  <c r="D27" i="9"/>
  <c r="D23" i="9"/>
  <c r="D18" i="9"/>
  <c r="D16" i="9"/>
  <c r="B71" i="7" l="1"/>
  <c r="B66" i="7"/>
  <c r="B60" i="7"/>
  <c r="B55" i="7"/>
  <c r="B49" i="7"/>
  <c r="B42" i="7"/>
  <c r="B37" i="7"/>
  <c r="B33" i="7"/>
  <c r="B29" i="7"/>
  <c r="B24" i="7"/>
  <c r="C58" i="5" l="1"/>
  <c r="C53" i="5"/>
  <c r="C49" i="5"/>
  <c r="C45" i="5"/>
  <c r="C41" i="5"/>
  <c r="C37" i="5"/>
  <c r="C33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B56" i="3" l="1"/>
  <c r="B50" i="3"/>
  <c r="B46" i="3"/>
  <c r="B42" i="3"/>
  <c r="B38" i="3"/>
  <c r="B34" i="3"/>
  <c r="B30" i="3"/>
  <c r="B26" i="3"/>
  <c r="B22" i="3"/>
  <c r="B18" i="3"/>
  <c r="B49" i="1" l="1"/>
  <c r="B45" i="1"/>
  <c r="B41" i="1"/>
  <c r="B35" i="1"/>
  <c r="D32" i="1"/>
  <c r="D30" i="1"/>
  <c r="E28" i="1"/>
  <c r="D26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B23" authorId="0" shapeId="0" xr:uid="{89EAF03D-5DE9-48B7-90CD-950A405FFA03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D15" authorId="0" shapeId="0" xr:uid="{FF542631-7819-4E52-BA85-3A1BF440C62A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D15" authorId="0" shapeId="0" xr:uid="{9C220C88-3A6E-4C41-8006-5301C38CE83C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sharedStrings.xml><?xml version="1.0" encoding="utf-8"?>
<sst xmlns="http://schemas.openxmlformats.org/spreadsheetml/2006/main" count="398" uniqueCount="212">
  <si>
    <t>LECCIÓN 1 | Pronombres personales y verbo TO BE</t>
  </si>
  <si>
    <r>
      <t xml:space="preserve">1) </t>
    </r>
    <r>
      <rPr>
        <sz val="10.5"/>
        <color theme="1"/>
        <rFont val="Calibri"/>
        <family val="2"/>
        <scheme val="minor"/>
      </rPr>
      <t>Escribe en inglés los pronombres personales según corresponda</t>
    </r>
  </si>
  <si>
    <t xml:space="preserve">Ej.: María – She / Ella - She </t>
  </si>
  <si>
    <t>Emilio</t>
  </si>
  <si>
    <t>Ellas</t>
  </si>
  <si>
    <t>Nosotros</t>
  </si>
  <si>
    <t>El árbol</t>
  </si>
  <si>
    <t>Yo</t>
  </si>
  <si>
    <t xml:space="preserve">Los árboles </t>
  </si>
  <si>
    <t>Rafael y Carmen</t>
  </si>
  <si>
    <t xml:space="preserve">El perro y el gato </t>
  </si>
  <si>
    <t>Él</t>
  </si>
  <si>
    <t>Usted</t>
  </si>
  <si>
    <t>John</t>
  </si>
  <si>
    <t>William</t>
  </si>
  <si>
    <t>Ustedes</t>
  </si>
  <si>
    <t xml:space="preserve">Saira y yo </t>
  </si>
  <si>
    <t>Ella</t>
  </si>
  <si>
    <t>Eso (objeto)</t>
  </si>
  <si>
    <t xml:space="preserve">Juan y yo </t>
  </si>
  <si>
    <t xml:space="preserve">Ángel y Marlon </t>
  </si>
  <si>
    <t>Tú</t>
  </si>
  <si>
    <t xml:space="preserve">Tu y yo </t>
  </si>
  <si>
    <r>
      <rPr>
        <b/>
        <sz val="10.5"/>
        <color theme="1"/>
        <rFont val="Calibri"/>
        <family val="2"/>
        <scheme val="minor"/>
      </rPr>
      <t>2)</t>
    </r>
    <r>
      <rPr>
        <sz val="10.5"/>
        <color theme="1"/>
        <rFont val="Calibri"/>
        <family val="2"/>
        <scheme val="minor"/>
      </rPr>
      <t xml:space="preserve"> Escribe en inglés las siguientes oraciones</t>
    </r>
  </si>
  <si>
    <t>Eduardo es mi amigo.</t>
  </si>
  <si>
    <t>Fredy y Marta están en la casa.</t>
  </si>
  <si>
    <t>Ellos son mis padres.</t>
  </si>
  <si>
    <t>Usted está en clase.</t>
  </si>
  <si>
    <t>Yo estoy en el parque y Ana está en el restaurante.</t>
  </si>
  <si>
    <r>
      <t>3)</t>
    </r>
    <r>
      <rPr>
        <sz val="10.5"/>
        <color theme="1"/>
        <rFont val="Calibri"/>
        <family val="2"/>
        <scheme val="minor"/>
      </rPr>
      <t xml:space="preserve"> Escribe en español las siguientes oraciones: </t>
    </r>
  </si>
  <si>
    <t>John is in the house and I am in the school.</t>
  </si>
  <si>
    <t xml:space="preserve">Jany and Alex are in the airport. They are friends. </t>
  </si>
  <si>
    <t xml:space="preserve">She is my friend Danitza and they are my teachers Marco and Javier. </t>
  </si>
  <si>
    <r>
      <t xml:space="preserve">Escribe en la siguiente celda, la palabra </t>
    </r>
    <r>
      <rPr>
        <b/>
        <sz val="9"/>
        <color rgb="FFFF0000"/>
        <rFont val="Calibri"/>
        <family val="2"/>
        <scheme val="minor"/>
      </rPr>
      <t>"</t>
    </r>
    <r>
      <rPr>
        <b/>
        <u/>
        <sz val="9"/>
        <color rgb="FFFF0000"/>
        <rFont val="Calibri"/>
        <family val="2"/>
        <scheme val="minor"/>
      </rPr>
      <t>mostrar</t>
    </r>
    <r>
      <rPr>
        <b/>
        <sz val="9"/>
        <color rgb="FFFF0000"/>
        <rFont val="Calibri"/>
        <family val="2"/>
        <scheme val="minor"/>
      </rPr>
      <t>"</t>
    </r>
    <r>
      <rPr>
        <b/>
        <sz val="9"/>
        <color theme="1"/>
        <rFont val="Calibri"/>
        <family val="2"/>
        <scheme val="minor"/>
      </rPr>
      <t xml:space="preserve"> para ver los resultados &gt;&gt;</t>
    </r>
  </si>
  <si>
    <r>
      <t>Si estás en un dispositivo movil puedes ver los resultados en la hoja "</t>
    </r>
    <r>
      <rPr>
        <b/>
        <u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</t>
    </r>
  </si>
  <si>
    <t>He</t>
  </si>
  <si>
    <t>They</t>
  </si>
  <si>
    <t>We</t>
  </si>
  <si>
    <t>It</t>
  </si>
  <si>
    <t>I</t>
  </si>
  <si>
    <t>You</t>
  </si>
  <si>
    <t>She</t>
  </si>
  <si>
    <t>Eduardo is my friend.</t>
  </si>
  <si>
    <t>Fredy and Marta are in the house.</t>
  </si>
  <si>
    <t>They are my parents.</t>
  </si>
  <si>
    <t>You are in class.</t>
  </si>
  <si>
    <t>I am in the park and Ana is in the restaurant.</t>
  </si>
  <si>
    <t>John está en la casa y yo estoy en la escuela.</t>
  </si>
  <si>
    <t>Jany y Alex están en el aeropuerto. Ellos son amigos.</t>
  </si>
  <si>
    <t>Ella es mi amiga Danitza y ellos son mis profesores Marco y Javier.</t>
  </si>
  <si>
    <t>Contenido GRATUITO en: www.pacho8a.com</t>
  </si>
  <si>
    <t xml:space="preserve">LECCIÓN 2 | Partes de la casa y preposiciones IN - ON - AT </t>
  </si>
  <si>
    <r>
      <rPr>
        <b/>
        <u/>
        <sz val="10.5"/>
        <color theme="1"/>
        <rFont val="Calibri"/>
        <family val="2"/>
        <scheme val="minor"/>
      </rPr>
      <t>1)</t>
    </r>
    <r>
      <rPr>
        <u/>
        <sz val="10.5"/>
        <color theme="1"/>
        <rFont val="Calibri"/>
        <family val="2"/>
        <scheme val="minor"/>
      </rPr>
      <t xml:space="preserve"> Escribe en inglés las siguientes oraciones utilizando correctamente el verbo to be y las preposiciones IN – ON – AT
</t>
    </r>
  </si>
  <si>
    <t>VOCABULARIO DE AYUDA</t>
  </si>
  <si>
    <t>Sofá</t>
  </si>
  <si>
    <t>Sofa / Couch</t>
  </si>
  <si>
    <t>Banco</t>
  </si>
  <si>
    <t>Bank</t>
  </si>
  <si>
    <t>Oficina</t>
  </si>
  <si>
    <t>Office</t>
  </si>
  <si>
    <t>Mesa</t>
  </si>
  <si>
    <t>Table</t>
  </si>
  <si>
    <t>Silla</t>
  </si>
  <si>
    <t>Chair</t>
  </si>
  <si>
    <t>Cama</t>
  </si>
  <si>
    <t>Bed</t>
  </si>
  <si>
    <t>Escuela</t>
  </si>
  <si>
    <t>School</t>
  </si>
  <si>
    <t>Salón de clase</t>
  </si>
  <si>
    <t>Classroom</t>
  </si>
  <si>
    <t>Martha está en la cocina.</t>
  </si>
  <si>
    <t>Juan está en la habitación</t>
  </si>
  <si>
    <t>Víctor y Ana están en la sala.</t>
  </si>
  <si>
    <t>John y Cesar están en el patio trasero.</t>
  </si>
  <si>
    <t>Jenny está en la sala en el sofá.</t>
  </si>
  <si>
    <t>Peter está en la habitación en la cama y María está en el garaje.</t>
  </si>
  <si>
    <t>Andrés y Jany están en el comedor en la mesa.</t>
  </si>
  <si>
    <t>Ella está en el sótano dentro el baño.</t>
  </si>
  <si>
    <t>Nosotros estamos en el banco, en la oficina, en la mesa, en la silla.</t>
  </si>
  <si>
    <t>Yo estoy en la casa, en la sala, en el sofá y ella está en la escuela, en el salón de clase en la silla.</t>
  </si>
  <si>
    <t>Mostrar</t>
  </si>
  <si>
    <r>
      <t>Escribe en la siguiente celda, la palabra "</t>
    </r>
    <r>
      <rPr>
        <b/>
        <u/>
        <sz val="9"/>
        <color rgb="FFFF0000"/>
        <rFont val="Calibri"/>
        <family val="2"/>
        <scheme val="minor"/>
      </rPr>
      <t>mostrar</t>
    </r>
    <r>
      <rPr>
        <b/>
        <sz val="9"/>
        <color theme="1"/>
        <rFont val="Calibri"/>
        <family val="2"/>
        <scheme val="minor"/>
      </rPr>
      <t>" para ver los resultados &gt;&gt;</t>
    </r>
  </si>
  <si>
    <t>Si estás en un dispositivo movil puedes ver los resultados en la hoja "Resultados"</t>
  </si>
  <si>
    <r>
      <t>1)</t>
    </r>
    <r>
      <rPr>
        <sz val="10.5"/>
        <color theme="1"/>
        <rFont val="Calibri"/>
        <family val="2"/>
        <scheme val="minor"/>
      </rPr>
      <t xml:space="preserve"> Escribe en inglés las siguientes oraciones utilizando correctamente el verbo to be y las preposiciones IN – ON – AT
</t>
    </r>
  </si>
  <si>
    <t>Marta is in / at the kitchen.</t>
  </si>
  <si>
    <t>Juan is in / at the bedroom.</t>
  </si>
  <si>
    <t>Victor and Ana are in / at the living room.</t>
  </si>
  <si>
    <t>John and Cesar are in / at the backyard.</t>
  </si>
  <si>
    <t>Jenny is in the living room on the sofa.</t>
  </si>
  <si>
    <t>Peter is in the bedroom on the bed and Maria is in/at the garage.</t>
  </si>
  <si>
    <t>Andrés and Jany are in the dining room at the table.</t>
  </si>
  <si>
    <t>She is in the basement in the bathroom.</t>
  </si>
  <si>
    <t>We are in the bank, in the office, at the table, on the chair.</t>
  </si>
  <si>
    <t>I am in the house, in the living room, on the sofa and she is in the school, in the classroom, on the chair.</t>
  </si>
  <si>
    <t>LECCIÓN 3 | TO BE interrogativo / HIS and HER</t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</si>
  <si>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Completa el siguiente texto utilizando AM – IS – ARE / IN – ON – AT cuando sea posible</t>
    </r>
  </si>
  <si>
    <t>Utiliza los siguientes espacios para colocar tus respuestas.</t>
  </si>
  <si>
    <t>Wife</t>
  </si>
  <si>
    <t>Esposa</t>
  </si>
  <si>
    <t>Son</t>
  </si>
  <si>
    <t>Hijo</t>
  </si>
  <si>
    <t>Daughter</t>
  </si>
  <si>
    <t>Hija</t>
  </si>
  <si>
    <t>Cat</t>
  </si>
  <si>
    <t>Gato</t>
  </si>
  <si>
    <t>Box</t>
  </si>
  <si>
    <t>Caja</t>
  </si>
  <si>
    <t>Dog</t>
  </si>
  <si>
    <t>Perro</t>
  </si>
  <si>
    <t>Live</t>
  </si>
  <si>
    <t>Vivir</t>
  </si>
  <si>
    <t>Together</t>
  </si>
  <si>
    <t>Juntos</t>
  </si>
  <si>
    <r>
      <rPr>
        <b/>
        <sz val="10.5"/>
        <color theme="1"/>
        <rFont val="Calibri"/>
        <family val="2"/>
        <scheme val="minor"/>
      </rPr>
      <t xml:space="preserve">2) </t>
    </r>
    <r>
      <rPr>
        <sz val="10.5"/>
        <color theme="1"/>
        <rFont val="Calibri"/>
        <family val="2"/>
        <scheme val="minor"/>
      </rPr>
      <t>Responde las siguientes preguntas según el texto “IN MY HOUSE”.</t>
    </r>
  </si>
  <si>
    <t>Is Hector with his daughter in the living room?</t>
  </si>
  <si>
    <t>Are Hector and his wife on the bed?</t>
  </si>
  <si>
    <t>Is Miguel in his bedroom with his friends?</t>
  </si>
  <si>
    <t>Is Luisa in the dining room on the table?</t>
  </si>
  <si>
    <t>Is the cat in the basement with the dog?</t>
  </si>
  <si>
    <t>Is Ana the daughter of Hector?</t>
  </si>
  <si>
    <t>Are Ana and Robert in the garage on the car?</t>
  </si>
  <si>
    <t>is</t>
  </si>
  <si>
    <t>in</t>
  </si>
  <si>
    <t>on</t>
  </si>
  <si>
    <t>at</t>
  </si>
  <si>
    <t xml:space="preserve"> on</t>
  </si>
  <si>
    <t>are</t>
  </si>
  <si>
    <t>No, Hector is with his wife in the living room / Hector is in the living room with his wife.</t>
  </si>
  <si>
    <t>ü</t>
  </si>
  <si>
    <t>No, they are on the sofa / Hector and his wife are on the sofa.</t>
  </si>
  <si>
    <t>Yes, he is / he is in his bedroom with his friends.</t>
  </si>
  <si>
    <t>No, Luisa is in the dining room at the table.</t>
  </si>
  <si>
    <t>No, the cat is in the basement and the dog is in the attic / no, the dog is in the attic.</t>
  </si>
  <si>
    <t>No, Ana is the mother of Hector / no, Ana is Hector’s mother.</t>
  </si>
  <si>
    <t>No, they are at the garage in the car / no, Ana and Robert are at the garage in the car.</t>
  </si>
  <si>
    <t>LECCIÓN 4 | Presente progresivo o continuo/ Gerundio</t>
  </si>
  <si>
    <r>
      <rPr>
        <b/>
        <sz val="10.6"/>
        <color theme="1"/>
        <rFont val="Calibri"/>
        <family val="2"/>
        <scheme val="minor"/>
      </rPr>
      <t>1)</t>
    </r>
    <r>
      <rPr>
        <sz val="10.6"/>
        <color theme="1"/>
        <rFont val="Calibri"/>
        <family val="2"/>
        <scheme val="minor"/>
      </rPr>
      <t xml:space="preserve"> Completa la siguiente tabla con la forma en la forma del ING de los verbos como lo muestra el ejemplo.</t>
    </r>
  </si>
  <si>
    <t>Verbo Forma simple</t>
  </si>
  <si>
    <t>Verbo en Gerundio (ing)</t>
  </si>
  <si>
    <t>Verbo forma simple</t>
  </si>
  <si>
    <t>Verbo en Gerundio
(ing)</t>
  </si>
  <si>
    <t>Cook / Cocinar</t>
  </si>
  <si>
    <t>Ej: Cooking / Cocinando</t>
  </si>
  <si>
    <t>Study / Estudiar</t>
  </si>
  <si>
    <t>Eat / Comer</t>
  </si>
  <si>
    <t>Fix / Arreglar</t>
  </si>
  <si>
    <t>Drink / Beber</t>
  </si>
  <si>
    <t>Plant / Sembrar- Plantar</t>
  </si>
  <si>
    <t>Play / Jugar</t>
  </si>
  <si>
    <t>Brush / Cepillar</t>
  </si>
  <si>
    <t>Read / Leer</t>
  </si>
  <si>
    <t>Sleep / Dormir</t>
  </si>
  <si>
    <t>Write / Escribir</t>
  </si>
  <si>
    <t>Watch / Ver - Vigilar</t>
  </si>
  <si>
    <r>
      <rPr>
        <b/>
        <sz val="10.6"/>
        <color theme="1"/>
        <rFont val="Calibri"/>
        <family val="2"/>
        <scheme val="minor"/>
      </rPr>
      <t xml:space="preserve">2) </t>
    </r>
    <r>
      <rPr>
        <sz val="10.6"/>
        <color theme="1"/>
        <rFont val="Calibri"/>
        <family val="2"/>
        <scheme val="minor"/>
      </rPr>
      <t>Escribe en inglés las siguientes oraciones teniendo en cuenta la preposición correcta, sea IN – ON – AT y el presente progresivo o continuo con ING.</t>
    </r>
  </si>
  <si>
    <t>Mi hermano Carlos está en la cocina. Él está cocinando con su esposa.</t>
  </si>
  <si>
    <t>Luis y Lady están en la casa, en el comedor, en la silla, en la mesa. Ellos están comiendo pizza.</t>
  </si>
  <si>
    <t>Nosotros estamos en la escuela, en el salón de clase y el profesor está escribiendo en el tablero.</t>
  </si>
  <si>
    <t>Gloria está en el parque jugando con su perro y Ana está en el jardín sembrando flores.</t>
  </si>
  <si>
    <t>Jenny está con su padre en la sala en el sofá. Jenny está viendo televisión y su padre está leyendo.</t>
  </si>
  <si>
    <r>
      <rPr>
        <b/>
        <sz val="10.6"/>
        <color theme="1"/>
        <rFont val="Calibri"/>
        <family val="2"/>
        <scheme val="minor"/>
      </rPr>
      <t xml:space="preserve">3) </t>
    </r>
    <r>
      <rPr>
        <sz val="10.6"/>
        <color theme="1"/>
        <rFont val="Calibri"/>
        <family val="2"/>
        <scheme val="minor"/>
      </rPr>
      <t>Escribe en español las siguientes oraciones.</t>
    </r>
  </si>
  <si>
    <t>John and Marcos are at the garage. They are fixing the car.</t>
  </si>
  <si>
    <t>Rita is with her friend Steve in the bedroom, on the bed, they are studying English and reading a book</t>
  </si>
  <si>
    <t>The cat is eating fish and the dog is eating meat. The dog is in the garden and the cat is on the bed.</t>
  </si>
  <si>
    <t>Cesar, Steve, and John are in a restaurant. They are on a chair at a big table eating pizza.</t>
  </si>
  <si>
    <t>I am in my house with my friend Gloria. We are watching TV and eating pizza.</t>
  </si>
  <si>
    <r>
      <rPr>
        <b/>
        <sz val="10.6"/>
        <color theme="1"/>
        <rFont val="Calibri"/>
        <family val="2"/>
        <scheme val="minor"/>
      </rPr>
      <t xml:space="preserve">1) </t>
    </r>
    <r>
      <rPr>
        <sz val="10.6"/>
        <color theme="1"/>
        <rFont val="Calibri"/>
        <family val="2"/>
        <scheme val="minor"/>
      </rPr>
      <t>Completa la siguiente tabla con la forma en la forma del ING de los verbos como lo muestra el ejemplo.</t>
    </r>
  </si>
  <si>
    <t>Studying – Estudiando</t>
  </si>
  <si>
    <t>Eating – Comiendo</t>
  </si>
  <si>
    <t>Fixing – Arreglando</t>
  </si>
  <si>
    <t>Drinking – Bebiendo</t>
  </si>
  <si>
    <t>Planting – Sembrando</t>
  </si>
  <si>
    <t>Playing – Jugando</t>
  </si>
  <si>
    <t>Brushing – Cepillando</t>
  </si>
  <si>
    <t>Reading – Leyendo</t>
  </si>
  <si>
    <t>Sleeping – Durmiendo</t>
  </si>
  <si>
    <t>Writing - Escribiendo</t>
  </si>
  <si>
    <t>Watching - Viendo</t>
  </si>
  <si>
    <r>
      <rPr>
        <b/>
        <sz val="10.6"/>
        <color theme="1"/>
        <rFont val="Calibri"/>
        <family val="2"/>
        <scheme val="minor"/>
      </rPr>
      <t>2)</t>
    </r>
    <r>
      <rPr>
        <sz val="10.6"/>
        <color theme="1"/>
        <rFont val="Calibri"/>
        <family val="2"/>
        <scheme val="minor"/>
      </rPr>
      <t xml:space="preserve"> Escribe en inglés las siguientes oraciones teniendo en cuenta la preposición correcta, sea IN – ON – AT y el presente progresivo o continuo con ING.</t>
    </r>
  </si>
  <si>
    <t>My brother Carlos is in the kitchen. He is cooking with his wife.</t>
  </si>
  <si>
    <t>Luis and Lady are in the house, in the diningroom, on the chair,at the table. They are eating pizza.</t>
  </si>
  <si>
    <t>We are in the school, in the classroom and the teacher is writing on the board.</t>
  </si>
  <si>
    <t>Gloria is in the park playing with her dog and Ana is in the garden planting flowers.</t>
  </si>
  <si>
    <t>Jenny is with her father in the living room on the sofa. Jenny is watching tv and her father is reading.</t>
  </si>
  <si>
    <r>
      <rPr>
        <b/>
        <sz val="10.6"/>
        <color theme="1"/>
        <rFont val="Calibri"/>
        <family val="2"/>
        <scheme val="minor"/>
      </rPr>
      <t>3)</t>
    </r>
    <r>
      <rPr>
        <sz val="10.6"/>
        <color theme="1"/>
        <rFont val="Calibri"/>
        <family val="2"/>
        <scheme val="minor"/>
      </rPr>
      <t xml:space="preserve"> Escribe en español las siguientes oraciones.</t>
    </r>
  </si>
  <si>
    <t>John y Marcos están en el garaje. Ellos están arreglando el carro.</t>
  </si>
  <si>
    <t>Rita está con su amigo Steve en la habitación, sobre la cama, ellos están estudiando inglés y leyendo un libro.</t>
  </si>
  <si>
    <t>El gato está comiendo pescado y el perro está comiendo carne. El perro está en el jardín y el gato está sobre la cama.</t>
  </si>
  <si>
    <t>Cesar, Steve, y John están en un restaurante. Ellos están sobre una silla en una mesa grande comiendo pizza.</t>
  </si>
  <si>
    <t>Yo estoy en mi casa con mi amiga Gloria. Nosotros estamos viendo tv y comiendo pizza.</t>
  </si>
  <si>
    <t>LECCIÓN 5 | What y Where en preguntas con To BE - WH QUESTIONS</t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</si>
  <si>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Lee el siguiente texto, realiza y responde en inglés las preguntas propuestas.</t>
    </r>
  </si>
  <si>
    <t>¿Dónde está Alonso?</t>
  </si>
  <si>
    <t>Pregunta en inglés</t>
  </si>
  <si>
    <t>Respuesta en inglés</t>
  </si>
  <si>
    <t>¿Qué está haciendo Alonso en el sofá?</t>
  </si>
  <si>
    <t>¿Qué está plantando Doris?</t>
  </si>
  <si>
    <t>¿Dónde están sus hermanos? (los hermanos de Alonso)</t>
  </si>
  <si>
    <t>¿Qué están viendo sus hermanos? (los hermanos de Alonso)</t>
  </si>
  <si>
    <t>¿Está Alonso en su casa hoy?</t>
  </si>
  <si>
    <t>Where is Alonso?</t>
  </si>
  <si>
    <t>He is in the house / Alonso is in the house</t>
  </si>
  <si>
    <t>What is Alonso doing on the sofa / what’s Alonso doing on the sofa?</t>
  </si>
  <si>
    <t>He is resting / he is resting on the sofa / Alonso is resting</t>
  </si>
  <si>
    <t>What is Doris planting / what’s Doris planting?</t>
  </si>
  <si>
    <t>She is planting flowers in the garden / Doris is planting flowers in the garden</t>
  </si>
  <si>
    <t>Where are his siblings?</t>
  </si>
  <si>
    <t>His siblings are on the bed / they are on the bed</t>
  </si>
  <si>
    <t>What are his siblings watching?</t>
  </si>
  <si>
    <t>His siblings are watching a movie – they are watching a movie</t>
  </si>
  <si>
    <t>Is Alonso in his house today?</t>
  </si>
  <si>
    <t>Yes, he is / yes, Alonso is / yes, he is in his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</si>
</sst>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i/>
      <sz val="10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.5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sz val="10.6"/>
      <color theme="1"/>
      <name val="Calibri"/>
      <family val="2"/>
      <scheme val="minor"/>
    </font>
    <font>
      <b/>
      <sz val="10.6"/>
      <color theme="1"/>
      <name val="Calibri"/>
      <family val="2"/>
      <scheme val="minor"/>
    </font>
    <font>
      <b/>
      <i/>
      <sz val="10.6"/>
      <color theme="1"/>
      <name val="Calibri"/>
      <family val="2"/>
      <scheme val="minor"/>
    </font>
    <font>
      <b/>
      <sz val="10.6"/>
      <color theme="0"/>
      <name val="Calibri"/>
      <family val="2"/>
      <scheme val="minor"/>
    </font>
    <font>
      <sz val="10.6"/>
      <color rgb="FFA50021"/>
      <name val="Calibri"/>
      <family val="2"/>
      <scheme val="minor"/>
    </font>
    <font>
      <sz val="10.6"/>
      <color theme="0"/>
      <name val="Calibri"/>
      <family val="2"/>
      <scheme val="minor"/>
    </font>
    <font>
      <b/>
      <sz val="9"/>
      <color indexed="81"/>
      <name val="Lato"/>
      <family val="2"/>
    </font>
    <font>
      <u/>
      <sz val="11"/>
      <color theme="10"/>
      <name val="Calibri"/>
      <family val="2"/>
      <scheme val="minor"/>
    </font>
    <font>
      <u/>
      <sz val="10.6"/>
      <color rgb="FFA500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.5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2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theme="8" tint="-0.499984740745262"/>
      </bottom>
      <diagonal/>
    </border>
    <border>
      <left/>
      <right/>
      <top style="hair">
        <color theme="8" tint="-0.499984740745262"/>
      </top>
      <bottom/>
      <diagonal/>
    </border>
    <border>
      <left/>
      <right/>
      <top/>
      <bottom style="hair">
        <color theme="3" tint="-0.499984740745262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2"/>
      </bottom>
      <diagonal/>
    </border>
    <border>
      <left/>
      <right/>
      <top/>
      <bottom style="dashed">
        <color rgb="FF002060"/>
      </bottom>
      <diagonal/>
    </border>
    <border>
      <left/>
      <right/>
      <top style="dashed">
        <color rgb="FF002060"/>
      </top>
      <bottom/>
      <diagonal/>
    </border>
    <border>
      <left/>
      <right/>
      <top/>
      <bottom style="thin">
        <color rgb="FF002060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19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9" fillId="4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9" fillId="4" borderId="2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 indent="5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3" fillId="0" borderId="0" xfId="0" applyFont="1" applyAlignment="1">
      <alignment horizontal="left" vertical="center" indent="4"/>
    </xf>
    <xf numFmtId="0" fontId="11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8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/>
    <xf numFmtId="0" fontId="1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7" fillId="0" borderId="0" xfId="0" applyFont="1"/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4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4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8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23" fillId="0" borderId="0" xfId="0" applyFont="1"/>
    <xf numFmtId="0" fontId="13" fillId="0" borderId="0" xfId="0" applyFont="1" applyAlignment="1">
      <alignment horizontal="center"/>
    </xf>
    <xf numFmtId="0" fontId="16" fillId="4" borderId="6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 applyAlignment="1">
      <alignment vertical="top"/>
    </xf>
    <xf numFmtId="0" fontId="2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6" fillId="0" borderId="0" xfId="0" applyFont="1" applyAlignment="1">
      <alignment horizontal="center" vertical="center"/>
    </xf>
    <xf numFmtId="0" fontId="18" fillId="4" borderId="6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9" fillId="0" borderId="0" xfId="0" applyFont="1" applyAlignment="1">
      <alignment vertical="center"/>
    </xf>
    <xf numFmtId="0" fontId="29" fillId="0" borderId="0" xfId="0" applyFont="1"/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 wrapText="1"/>
    </xf>
    <xf numFmtId="0" fontId="30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indent="4"/>
    </xf>
    <xf numFmtId="0" fontId="33" fillId="0" borderId="0" xfId="0" applyFont="1" applyAlignment="1">
      <alignment vertical="top"/>
    </xf>
    <xf numFmtId="0" fontId="32" fillId="0" borderId="0" xfId="0" applyFont="1" applyAlignment="1">
      <alignment horizontal="right"/>
    </xf>
    <xf numFmtId="0" fontId="34" fillId="0" borderId="0" xfId="0" applyFont="1"/>
    <xf numFmtId="0" fontId="29" fillId="0" borderId="0" xfId="0" applyFont="1" applyAlignment="1">
      <alignment horizontal="center" vertical="center"/>
    </xf>
    <xf numFmtId="0" fontId="18" fillId="4" borderId="1" xfId="0" applyFont="1" applyFill="1" applyBorder="1" applyAlignment="1" applyProtection="1">
      <alignment horizontal="center" wrapText="1"/>
      <protection locked="0"/>
    </xf>
    <xf numFmtId="0" fontId="18" fillId="4" borderId="0" xfId="0" applyFont="1" applyFill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top" wrapText="1"/>
    </xf>
    <xf numFmtId="0" fontId="38" fillId="0" borderId="0" xfId="0" applyFont="1"/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3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42" fillId="4" borderId="19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9" fillId="4" borderId="1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3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9" fillId="4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7" fillId="0" borderId="0" xfId="0" applyFont="1" applyAlignment="1">
      <alignment vertical="center"/>
    </xf>
    <xf numFmtId="0" fontId="3" fillId="3" borderId="0" xfId="0" applyFont="1" applyFill="1" applyAlignment="1">
      <alignment horizontal="left"/>
    </xf>
    <xf numFmtId="0" fontId="18" fillId="4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9" fillId="4" borderId="4" xfId="0" applyFont="1" applyFill="1" applyBorder="1" applyAlignment="1" applyProtection="1">
      <alignment horizontal="left"/>
      <protection locked="0"/>
    </xf>
    <xf numFmtId="0" fontId="8" fillId="0" borderId="5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9" fillId="4" borderId="0" xfId="0" applyFont="1" applyFill="1" applyAlignment="1" applyProtection="1">
      <alignment horizontal="left"/>
      <protection locked="0"/>
    </xf>
    <xf numFmtId="0" fontId="8" fillId="0" borderId="5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4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Protection="1">
      <protection locked="0"/>
    </xf>
    <xf numFmtId="0" fontId="18" fillId="4" borderId="0" xfId="0" applyFont="1" applyFill="1" applyAlignment="1" applyProtection="1">
      <alignment horizontal="left" wrapText="1"/>
      <protection locked="0"/>
    </xf>
    <xf numFmtId="0" fontId="18" fillId="4" borderId="4" xfId="0" applyFont="1" applyFill="1" applyBorder="1" applyAlignment="1" applyProtection="1">
      <alignment horizontal="left" wrapText="1"/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4" borderId="1" xfId="0" applyFont="1" applyFill="1" applyBorder="1" applyAlignment="1" applyProtection="1">
      <alignment horizontal="center"/>
      <protection locked="0"/>
    </xf>
    <xf numFmtId="0" fontId="25" fillId="0" borderId="7" xfId="0" applyFont="1" applyBorder="1" applyAlignment="1">
      <alignment wrapText="1"/>
    </xf>
    <xf numFmtId="0" fontId="26" fillId="0" borderId="0" xfId="0" applyFont="1" applyAlignment="1">
      <alignment horizontal="center" vertical="center"/>
    </xf>
    <xf numFmtId="0" fontId="18" fillId="4" borderId="1" xfId="0" applyFont="1" applyFill="1" applyBorder="1" applyAlignment="1" applyProtection="1">
      <alignment horizontal="left"/>
      <protection locked="0"/>
    </xf>
    <xf numFmtId="0" fontId="25" fillId="0" borderId="7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8" fillId="4" borderId="1" xfId="0" applyFont="1" applyFill="1" applyBorder="1" applyAlignment="1" applyProtection="1">
      <alignment horizontal="left" wrapText="1"/>
      <protection locked="0"/>
    </xf>
    <xf numFmtId="0" fontId="28" fillId="0" borderId="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4" borderId="1" xfId="0" applyFont="1" applyFill="1" applyBorder="1" applyAlignment="1" applyProtection="1">
      <alignment horizontal="left"/>
      <protection locked="0"/>
    </xf>
    <xf numFmtId="0" fontId="12" fillId="0" borderId="7" xfId="0" applyFont="1" applyBorder="1"/>
    <xf numFmtId="0" fontId="18" fillId="4" borderId="0" xfId="0" applyFont="1" applyFill="1" applyAlignment="1" applyProtection="1">
      <alignment wrapText="1"/>
      <protection locked="0"/>
    </xf>
    <xf numFmtId="0" fontId="8" fillId="0" borderId="7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8" fillId="4" borderId="0" xfId="0" applyFont="1" applyFill="1" applyAlignment="1" applyProtection="1">
      <alignment horizontal="center" wrapText="1"/>
      <protection locked="0"/>
    </xf>
    <xf numFmtId="0" fontId="8" fillId="0" borderId="7" xfId="0" applyFont="1" applyBorder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3" borderId="0" xfId="0" applyFont="1" applyFill="1" applyAlignment="1">
      <alignment horizontal="left" vertical="top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wrapText="1"/>
    </xf>
    <xf numFmtId="0" fontId="18" fillId="4" borderId="1" xfId="0" applyFont="1" applyFill="1" applyBorder="1" applyAlignment="1" applyProtection="1">
      <alignment horizontal="center" wrapText="1"/>
      <protection locked="0"/>
    </xf>
    <xf numFmtId="0" fontId="32" fillId="2" borderId="3" xfId="0" applyFont="1" applyFill="1" applyBorder="1" applyAlignment="1">
      <alignment horizontal="center" vertical="center"/>
    </xf>
    <xf numFmtId="0" fontId="18" fillId="4" borderId="14" xfId="0" applyFont="1" applyFill="1" applyBorder="1" applyAlignment="1" applyProtection="1">
      <alignment horizontal="center"/>
      <protection locked="0"/>
    </xf>
    <xf numFmtId="0" fontId="18" fillId="4" borderId="15" xfId="0" applyFont="1" applyFill="1" applyBorder="1" applyAlignment="1" applyProtection="1">
      <alignment horizontal="center"/>
      <protection locked="0"/>
    </xf>
    <xf numFmtId="0" fontId="32" fillId="2" borderId="3" xfId="0" applyFont="1" applyFill="1" applyBorder="1" applyAlignment="1">
      <alignment horizontal="center" vertical="top" wrapText="1"/>
    </xf>
    <xf numFmtId="0" fontId="18" fillId="4" borderId="12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8" fillId="4" borderId="12" xfId="0" applyFont="1" applyFill="1" applyBorder="1" applyAlignment="1" applyProtection="1">
      <alignment horizontal="center"/>
      <protection locked="0"/>
    </xf>
    <xf numFmtId="0" fontId="18" fillId="4" borderId="13" xfId="0" applyFont="1" applyFill="1" applyBorder="1" applyAlignment="1" applyProtection="1">
      <alignment horizontal="center"/>
      <protection locked="0"/>
    </xf>
    <xf numFmtId="0" fontId="32" fillId="2" borderId="3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left" wrapText="1"/>
    </xf>
    <xf numFmtId="0" fontId="18" fillId="4" borderId="18" xfId="0" applyFont="1" applyFill="1" applyBorder="1" applyAlignment="1">
      <alignment horizontal="left" wrapText="1"/>
    </xf>
    <xf numFmtId="0" fontId="18" fillId="4" borderId="0" xfId="0" applyFont="1" applyFill="1" applyAlignment="1">
      <alignment wrapText="1"/>
    </xf>
    <xf numFmtId="0" fontId="37" fillId="0" borderId="0" xfId="1" applyFont="1" applyAlignment="1">
      <alignment horizontal="center" vertical="top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top" wrapText="1"/>
    </xf>
    <xf numFmtId="0" fontId="32" fillId="2" borderId="16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32" fillId="2" borderId="16" xfId="0" applyFont="1" applyFill="1" applyBorder="1" applyAlignment="1">
      <alignment horizontal="center" vertical="top" wrapText="1"/>
    </xf>
    <xf numFmtId="0" fontId="32" fillId="2" borderId="1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9" fillId="4" borderId="0" xfId="0" applyFont="1" applyFill="1" applyAlignment="1" applyProtection="1">
      <alignment horizontal="left" wrapText="1"/>
      <protection locked="0"/>
    </xf>
    <xf numFmtId="0" fontId="9" fillId="4" borderId="19" xfId="0" applyFont="1" applyFill="1" applyBorder="1" applyAlignment="1" applyProtection="1">
      <alignment horizontal="left" wrapText="1"/>
      <protection locked="0"/>
    </xf>
    <xf numFmtId="0" fontId="8" fillId="0" borderId="20" xfId="0" applyFont="1" applyBorder="1" applyAlignment="1">
      <alignment horizontal="left" wrapText="1"/>
    </xf>
    <xf numFmtId="0" fontId="9" fillId="4" borderId="19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8" fillId="4" borderId="0" xfId="0" applyFont="1" applyFill="1" applyAlignment="1">
      <alignment horizontal="left" vertical="center" wrapText="1"/>
    </xf>
    <xf numFmtId="0" fontId="18" fillId="4" borderId="19" xfId="0" applyFont="1" applyFill="1" applyBorder="1" applyAlignment="1">
      <alignment horizontal="left" vertical="center" wrapText="1"/>
    </xf>
    <xf numFmtId="0" fontId="18" fillId="4" borderId="19" xfId="0" applyFont="1" applyFill="1" applyBorder="1" applyAlignment="1">
      <alignment horizontal="left" wrapText="1"/>
    </xf>
    <xf numFmtId="0" fontId="18" fillId="4" borderId="19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19">
    <dxf>
      <font>
        <color theme="9" tint="-0.24994659260841701"/>
      </font>
    </dxf>
    <dxf>
      <font>
        <color theme="9"/>
      </font>
    </dxf>
    <dxf>
      <font>
        <color theme="9"/>
      </font>
    </dxf>
    <dxf>
      <font>
        <color theme="9" tint="-0.24994659260841701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 tint="-0.24994659260841701"/>
      </font>
    </dxf>
    <dxf>
      <font>
        <color theme="9"/>
      </font>
    </dxf>
    <dxf>
      <font>
        <color theme="9" tint="-0.24994659260841701"/>
      </font>
    </dxf>
    <dxf>
      <font>
        <color theme="9"/>
      </font>
    </dxf>
    <dxf>
      <font>
        <color rgb="FF92D050"/>
      </font>
    </dxf>
    <dxf>
      <font>
        <color theme="9" tint="-0.24994659260841701"/>
      </font>
    </dxf>
    <dxf>
      <font>
        <color rgb="FF92D050"/>
      </font>
    </dxf>
    <dxf>
      <font>
        <color theme="9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92D050"/>
      </font>
    </dxf>
    <dxf>
      <font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youtu.be/IfLbnlxUdgQ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channel/UCTplas1aEhuhBLFYpxr299g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7.png"/><Relationship Id="rId1" Type="http://schemas.openxmlformats.org/officeDocument/2006/relationships/hyperlink" Target="https://www.pacho8a.com/ingl%C3%A9s/curso-ingl%C3%A9s-desde-cero/lecci%C3%B3n-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7.png"/><Relationship Id="rId1" Type="http://schemas.openxmlformats.org/officeDocument/2006/relationships/hyperlink" Target="https://www.pacho8a.com/ingl%C3%A9s/curso-ingl%C3%A9s-desde-cero/lecci%C3%B3n-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youtu.be/IfLbnlxUdgQ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2648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2F8BDF-7CEC-4D19-B078-29EDE5663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81700" cy="659873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2</xdr:col>
      <xdr:colOff>674290</xdr:colOff>
      <xdr:row>52</xdr:row>
      <xdr:rowOff>55412</xdr:rowOff>
    </xdr:from>
    <xdr:to>
      <xdr:col>5</xdr:col>
      <xdr:colOff>58341</xdr:colOff>
      <xdr:row>54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5E3F705F-0F89-460D-8182-4124E3E74FC1}"/>
            </a:ext>
          </a:extLst>
        </xdr:cNvPr>
        <xdr:cNvGrpSpPr/>
      </xdr:nvGrpSpPr>
      <xdr:grpSpPr>
        <a:xfrm>
          <a:off x="2176309" y="8129681"/>
          <a:ext cx="1604109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7CD9BC7-0C34-4B96-A6AB-183826996C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360A248-BE83-4ACE-A4D6-15E69E6AFD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FD6A3AE-B890-4CD2-A7A4-60D29700FB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FFC703CF-5FB2-43E1-9B93-CBE282317A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88CD0A2D-4950-4509-8A03-F31E0407D2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119064</xdr:colOff>
      <xdr:row>0</xdr:row>
      <xdr:rowOff>0</xdr:rowOff>
    </xdr:from>
    <xdr:to>
      <xdr:col>8</xdr:col>
      <xdr:colOff>261937</xdr:colOff>
      <xdr:row>3</xdr:row>
      <xdr:rowOff>125725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04B51B-A1DC-4AB3-B3CE-BC6C0271B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4" y="0"/>
          <a:ext cx="5362573" cy="611500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1</xdr:col>
      <xdr:colOff>79375</xdr:colOff>
      <xdr:row>8</xdr:row>
      <xdr:rowOff>15875</xdr:rowOff>
    </xdr:from>
    <xdr:to>
      <xdr:col>7</xdr:col>
      <xdr:colOff>492125</xdr:colOff>
      <xdr:row>11</xdr:row>
      <xdr:rowOff>119063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3033806-845F-481D-8350-C426A9B1C1E9}"/>
            </a:ext>
          </a:extLst>
        </xdr:cNvPr>
        <xdr:cNvSpPr txBox="1"/>
      </xdr:nvSpPr>
      <xdr:spPr>
        <a:xfrm>
          <a:off x="498475" y="1168400"/>
          <a:ext cx="4718050" cy="6175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Hello! My name is Alonso. Today, I am in my house, on the sofa because I am resting. My mother Doris is in the garden planting flowers. My siblings Alejandra, David, and Andres are watching a movie on the bed.</a:t>
          </a:r>
        </a:p>
      </xdr:txBody>
    </xdr:sp>
    <xdr:clientData/>
  </xdr:twoCellAnchor>
  <xdr:twoCellAnchor editAs="oneCell">
    <xdr:from>
      <xdr:col>3</xdr:col>
      <xdr:colOff>7937</xdr:colOff>
      <xdr:row>61</xdr:row>
      <xdr:rowOff>50007</xdr:rowOff>
    </xdr:from>
    <xdr:to>
      <xdr:col>3</xdr:col>
      <xdr:colOff>304800</xdr:colOff>
      <xdr:row>63</xdr:row>
      <xdr:rowOff>21582</xdr:rowOff>
    </xdr:to>
    <xdr:pic>
      <xdr:nvPicPr>
        <xdr:cNvPr id="4" name="Imagen 3" descr="https://lh6.googleusercontent.com/PeTGz2agDYqVJabdy72azfbCHUK0cz5mdTIU46qFiEhsTvF-uXvvs43boPAlBg0Ov_o4McrgJTiBc_2unxfROvePGO0Gs0uIPhd0lchHP4Myb4v7_ZH1MA24BlpC6y6JNsXa-uk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F8B498-A364-4275-8A88-946B0DDF8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5787" y="9975057"/>
          <a:ext cx="296863" cy="324000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340915</xdr:colOff>
      <xdr:row>61</xdr:row>
      <xdr:rowOff>47625</xdr:rowOff>
    </xdr:from>
    <xdr:to>
      <xdr:col>3</xdr:col>
      <xdr:colOff>634603</xdr:colOff>
      <xdr:row>63</xdr:row>
      <xdr:rowOff>23963</xdr:rowOff>
    </xdr:to>
    <xdr:pic>
      <xdr:nvPicPr>
        <xdr:cNvPr id="5" name="Imagen 4" descr="https://lh3.googleusercontent.com/IQ4oeLNfWCmtCfdHtVBcBmNAFQy7_iS4cE0xbbKOoahoAwDS4SmjyJjc2u1QYVCTzsh_7f-OU8ReL3LXDFNJi8UQPeULjzSItnErq0OTRSsyapIYAi8CVIqBrpY6XMSuieuBQV2v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F8A54DC-B76B-44B1-BC2E-A76E54768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8765" y="9972675"/>
          <a:ext cx="293688" cy="328763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670718</xdr:colOff>
      <xdr:row>61</xdr:row>
      <xdr:rowOff>49213</xdr:rowOff>
    </xdr:from>
    <xdr:to>
      <xdr:col>4</xdr:col>
      <xdr:colOff>253206</xdr:colOff>
      <xdr:row>63</xdr:row>
      <xdr:rowOff>22375</xdr:rowOff>
    </xdr:to>
    <xdr:pic>
      <xdr:nvPicPr>
        <xdr:cNvPr id="6" name="Imagen 5" descr="https://lh4.googleusercontent.com/nlTPQxGpLKI85y-CnWhK3m9K5TIyVjdwbXdsd6CfNRI-3d8KiII7owcZCCyNOdLrbevST0dczNocJCpCuzIw5zQQki-RO-GlF27Z1TKQiP4RIm-zkrefSYD_idRaJyWxtfHBIOd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ED7E022-1A0B-4C95-8B7B-F2F52B6F2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8568" y="9974263"/>
          <a:ext cx="296863" cy="325587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289321</xdr:colOff>
      <xdr:row>61</xdr:row>
      <xdr:rowOff>49213</xdr:rowOff>
    </xdr:from>
    <xdr:to>
      <xdr:col>4</xdr:col>
      <xdr:colOff>583009</xdr:colOff>
      <xdr:row>63</xdr:row>
      <xdr:rowOff>22376</xdr:rowOff>
    </xdr:to>
    <xdr:pic>
      <xdr:nvPicPr>
        <xdr:cNvPr id="7" name="Imagen 6" descr="https://lh4.googleusercontent.com/Y7WmSYJfxeOGqZ5o7a1VedM8qtRW7e7IXxpY7rLiBKAGJPYdChlxgRnSK9owUvylIXlUr4s_IRjovKfKIIihi9rMkPVIKEFGL_4FC8VF930XvfAB2Wv92vgOtUTbhNn0TrndjxiK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14A8CC1-0FD4-49D3-84F2-D3612EA9E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1546" y="9974263"/>
          <a:ext cx="293688" cy="325588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619125</xdr:colOff>
      <xdr:row>61</xdr:row>
      <xdr:rowOff>48419</xdr:rowOff>
    </xdr:from>
    <xdr:to>
      <xdr:col>5</xdr:col>
      <xdr:colOff>201613</xdr:colOff>
      <xdr:row>63</xdr:row>
      <xdr:rowOff>23169</xdr:rowOff>
    </xdr:to>
    <xdr:pic>
      <xdr:nvPicPr>
        <xdr:cNvPr id="8" name="Imagen 7" descr="https://lh4.googleusercontent.com/NvAsKNBlOnPJk_xkUsrJC3uSyYWzer7P8cYXXme8IUES2igARhCZ3LgYN1FVZdrOsz3H-7k_BaPSz70gtwtscj_jFQXam6VvUG5RGD9bdrOlGa8Aa7N8K3TBhbgwujHGyafept6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5346EB25-5A64-407F-A6C6-32CBD890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9973469"/>
          <a:ext cx="296863" cy="327175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2648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1E7229-5EA9-4BDA-B318-5BD2A344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81700" cy="659873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 editAs="oneCell">
    <xdr:from>
      <xdr:col>2</xdr:col>
      <xdr:colOff>678259</xdr:colOff>
      <xdr:row>52</xdr:row>
      <xdr:rowOff>34132</xdr:rowOff>
    </xdr:from>
    <xdr:to>
      <xdr:col>3</xdr:col>
      <xdr:colOff>228997</xdr:colOff>
      <xdr:row>53</xdr:row>
      <xdr:rowOff>164457</xdr:rowOff>
    </xdr:to>
    <xdr:pic>
      <xdr:nvPicPr>
        <xdr:cNvPr id="3" name="Imagen 2" descr="https://lh6.googleusercontent.com/PeTGz2agDYqVJabdy72azfbCHUK0cz5mdTIU46qFiEhsTvF-uXvvs43boPAlBg0Ov_o4McrgJTiBc_2unxfROvePGO0Gs0uIPhd0lchHP4Myb4v7_ZH1MA24BlpC6y6JNsXa-uk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FB1B7E-3DD3-4CFA-97D5-A1DFAA6F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3209" y="8025607"/>
          <a:ext cx="293688" cy="320825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265112</xdr:colOff>
      <xdr:row>52</xdr:row>
      <xdr:rowOff>31750</xdr:rowOff>
    </xdr:from>
    <xdr:to>
      <xdr:col>3</xdr:col>
      <xdr:colOff>558800</xdr:colOff>
      <xdr:row>53</xdr:row>
      <xdr:rowOff>166838</xdr:rowOff>
    </xdr:to>
    <xdr:pic>
      <xdr:nvPicPr>
        <xdr:cNvPr id="4" name="Imagen 3" descr="https://lh3.googleusercontent.com/IQ4oeLNfWCmtCfdHtVBcBmNAFQy7_iS4cE0xbbKOoahoAwDS4SmjyJjc2u1QYVCTzsh_7f-OU8ReL3LXDFNJi8UQPeULjzSItnErq0OTRSsyapIYAi8CVIqBrpY6XMSuieuBQV2v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F57D4BC-5C08-4D96-8E96-30B89DE4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3012" y="8023225"/>
          <a:ext cx="293688" cy="325588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594915</xdr:colOff>
      <xdr:row>52</xdr:row>
      <xdr:rowOff>33338</xdr:rowOff>
    </xdr:from>
    <xdr:to>
      <xdr:col>4</xdr:col>
      <xdr:colOff>145653</xdr:colOff>
      <xdr:row>53</xdr:row>
      <xdr:rowOff>165250</xdr:rowOff>
    </xdr:to>
    <xdr:pic>
      <xdr:nvPicPr>
        <xdr:cNvPr id="5" name="Imagen 4" descr="https://lh4.googleusercontent.com/nlTPQxGpLKI85y-CnWhK3m9K5TIyVjdwbXdsd6CfNRI-3d8KiII7owcZCCyNOdLrbevST0dczNocJCpCuzIw5zQQki-RO-GlF27Z1TKQiP4RIm-zkrefSYD_idRaJyWxtfHBIOd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61216A-D65E-4ACD-8E84-27D3BC94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815" y="8024813"/>
          <a:ext cx="293688" cy="322412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181768</xdr:colOff>
      <xdr:row>52</xdr:row>
      <xdr:rowOff>33338</xdr:rowOff>
    </xdr:from>
    <xdr:to>
      <xdr:col>4</xdr:col>
      <xdr:colOff>475456</xdr:colOff>
      <xdr:row>53</xdr:row>
      <xdr:rowOff>165251</xdr:rowOff>
    </xdr:to>
    <xdr:pic>
      <xdr:nvPicPr>
        <xdr:cNvPr id="6" name="Imagen 5" descr="https://lh4.googleusercontent.com/Y7WmSYJfxeOGqZ5o7a1VedM8qtRW7e7IXxpY7rLiBKAGJPYdChlxgRnSK9owUvylIXlUr4s_IRjovKfKIIihi9rMkPVIKEFGL_4FC8VF930XvfAB2Wv92vgOtUTbhNn0TrndjxiK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7FE2F58-6126-4B3B-8E61-5B5C41DF3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2618" y="8024813"/>
          <a:ext cx="293688" cy="322413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511572</xdr:colOff>
      <xdr:row>52</xdr:row>
      <xdr:rowOff>32544</xdr:rowOff>
    </xdr:from>
    <xdr:to>
      <xdr:col>5</xdr:col>
      <xdr:colOff>62310</xdr:colOff>
      <xdr:row>53</xdr:row>
      <xdr:rowOff>166044</xdr:rowOff>
    </xdr:to>
    <xdr:pic>
      <xdr:nvPicPr>
        <xdr:cNvPr id="7" name="Imagen 6" descr="https://lh4.googleusercontent.com/NvAsKNBlOnPJk_xkUsrJC3uSyYWzer7P8cYXXme8IUES2igARhCZ3LgYN1FVZdrOsz3H-7k_BaPSz70gtwtscj_jFQXam6VvUG5RGD9bdrOlGa8Aa7N8K3TBhbgwujHGyafept6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D7A6F0D0-A5F2-4C6E-A110-58D4955F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422" y="8024019"/>
          <a:ext cx="293688" cy="324000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16384</xdr:col>
      <xdr:colOff>11907</xdr:colOff>
      <xdr:row>3</xdr:row>
      <xdr:rowOff>39728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6F823B-6FD5-4CA6-8B95-6257579F5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5726906" cy="582653"/>
        </a:xfrm>
        <a:prstGeom prst="rect">
          <a:avLst/>
        </a:prstGeom>
      </xdr:spPr>
    </xdr:pic>
    <xdr:clientData/>
  </xdr:twoCellAnchor>
  <xdr:twoCellAnchor editAs="oneCell">
    <xdr:from>
      <xdr:col>3</xdr:col>
      <xdr:colOff>7939</xdr:colOff>
      <xdr:row>61</xdr:row>
      <xdr:rowOff>10320</xdr:rowOff>
    </xdr:from>
    <xdr:to>
      <xdr:col>3</xdr:col>
      <xdr:colOff>304802</xdr:colOff>
      <xdr:row>62</xdr:row>
      <xdr:rowOff>140645</xdr:rowOff>
    </xdr:to>
    <xdr:pic>
      <xdr:nvPicPr>
        <xdr:cNvPr id="3" name="Imagen 2" descr="https://lh6.googleusercontent.com/PeTGz2agDYqVJabdy72azfbCHUK0cz5mdTIU46qFiEhsTvF-uXvvs43boPAlBg0Ov_o4McrgJTiBc_2unxfROvePGO0Gs0uIPhd0lchHP4Myb4v7_ZH1MA24BlpC6y6JNsXa-uk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51A2A59-F649-4054-82CD-EB84017A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0564" y="9354345"/>
          <a:ext cx="296863" cy="320825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340917</xdr:colOff>
      <xdr:row>61</xdr:row>
      <xdr:rowOff>7938</xdr:rowOff>
    </xdr:from>
    <xdr:to>
      <xdr:col>3</xdr:col>
      <xdr:colOff>634605</xdr:colOff>
      <xdr:row>62</xdr:row>
      <xdr:rowOff>143026</xdr:rowOff>
    </xdr:to>
    <xdr:pic>
      <xdr:nvPicPr>
        <xdr:cNvPr id="4" name="Imagen 3" descr="https://lh3.googleusercontent.com/IQ4oeLNfWCmtCfdHtVBcBmNAFQy7_iS4cE0xbbKOoahoAwDS4SmjyJjc2u1QYVCTzsh_7f-OU8ReL3LXDFNJi8UQPeULjzSItnErq0OTRSsyapIYAi8CVIqBrpY6XMSuieuBQV2v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8620652-5467-4A54-8FEC-4703A0312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542" y="9351963"/>
          <a:ext cx="293688" cy="325588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670720</xdr:colOff>
      <xdr:row>61</xdr:row>
      <xdr:rowOff>9526</xdr:rowOff>
    </xdr:from>
    <xdr:to>
      <xdr:col>3</xdr:col>
      <xdr:colOff>967583</xdr:colOff>
      <xdr:row>62</xdr:row>
      <xdr:rowOff>141438</xdr:rowOff>
    </xdr:to>
    <xdr:pic>
      <xdr:nvPicPr>
        <xdr:cNvPr id="5" name="Imagen 4" descr="https://lh4.googleusercontent.com/nlTPQxGpLKI85y-CnWhK3m9K5TIyVjdwbXdsd6CfNRI-3d8KiII7owcZCCyNOdLrbevST0dczNocJCpCuzIw5zQQki-RO-GlF27Z1TKQiP4RIm-zkrefSYD_idRaJyWxtfHBIOd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C3B1D36-0A9D-4DBA-AFB9-7E5A50E68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3345" y="9353551"/>
          <a:ext cx="296863" cy="322412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1003698</xdr:colOff>
      <xdr:row>61</xdr:row>
      <xdr:rowOff>9526</xdr:rowOff>
    </xdr:from>
    <xdr:to>
      <xdr:col>4</xdr:col>
      <xdr:colOff>138511</xdr:colOff>
      <xdr:row>62</xdr:row>
      <xdr:rowOff>141439</xdr:rowOff>
    </xdr:to>
    <xdr:pic>
      <xdr:nvPicPr>
        <xdr:cNvPr id="6" name="Imagen 5" descr="https://lh4.googleusercontent.com/Y7WmSYJfxeOGqZ5o7a1VedM8qtRW7e7IXxpY7rLiBKAGJPYdChlxgRnSK9owUvylIXlUr4s_IRjovKfKIIihi9rMkPVIKEFGL_4FC8VF930XvfAB2Wv92vgOtUTbhNn0TrndjxiK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DFDF3B1C-680C-41B1-823D-FC0CAA83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6323" y="9353551"/>
          <a:ext cx="296863" cy="322413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174627</xdr:colOff>
      <xdr:row>61</xdr:row>
      <xdr:rowOff>8732</xdr:rowOff>
    </xdr:from>
    <xdr:to>
      <xdr:col>4</xdr:col>
      <xdr:colOff>471490</xdr:colOff>
      <xdr:row>62</xdr:row>
      <xdr:rowOff>142232</xdr:rowOff>
    </xdr:to>
    <xdr:pic>
      <xdr:nvPicPr>
        <xdr:cNvPr id="7" name="Imagen 6" descr="https://lh4.googleusercontent.com/NvAsKNBlOnPJk_xkUsrJC3uSyYWzer7P8cYXXme8IUES2igARhCZ3LgYN1FVZdrOsz3H-7k_BaPSz70gtwtscj_jFQXam6VvUG5RGD9bdrOlGa8Aa7N8K3TBhbgwujHGyafept6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D4321C3-986D-4A97-9E8F-4E173EDF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302" y="9352757"/>
          <a:ext cx="296863" cy="324000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4</xdr:row>
      <xdr:rowOff>31791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C68663-C8F5-4BE3-920A-B1C01FD95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715000" cy="584241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714375</xdr:colOff>
      <xdr:row>60</xdr:row>
      <xdr:rowOff>34132</xdr:rowOff>
    </xdr:from>
    <xdr:to>
      <xdr:col>3</xdr:col>
      <xdr:colOff>161926</xdr:colOff>
      <xdr:row>61</xdr:row>
      <xdr:rowOff>172394</xdr:rowOff>
    </xdr:to>
    <xdr:pic>
      <xdr:nvPicPr>
        <xdr:cNvPr id="3" name="Imagen 2" descr="https://lh6.googleusercontent.com/PeTGz2agDYqVJabdy72azfbCHUK0cz5mdTIU46qFiEhsTvF-uXvvs43boPAlBg0Ov_o4McrgJTiBc_2unxfROvePGO0Gs0uIPhd0lchHP4Myb4v7_ZH1MA24BlpC6y6JNsXa-uk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F34245-7F02-4A84-9781-FC0363895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9130507"/>
          <a:ext cx="295276" cy="319237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198041</xdr:colOff>
      <xdr:row>60</xdr:row>
      <xdr:rowOff>31750</xdr:rowOff>
    </xdr:from>
    <xdr:to>
      <xdr:col>3</xdr:col>
      <xdr:colOff>491729</xdr:colOff>
      <xdr:row>61</xdr:row>
      <xdr:rowOff>174775</xdr:rowOff>
    </xdr:to>
    <xdr:pic>
      <xdr:nvPicPr>
        <xdr:cNvPr id="4" name="Imagen 3" descr="https://lh3.googleusercontent.com/IQ4oeLNfWCmtCfdHtVBcBmNAFQy7_iS4cE0xbbKOoahoAwDS4SmjyJjc2u1QYVCTzsh_7f-OU8ReL3LXDFNJi8UQPeULjzSItnErq0OTRSsyapIYAi8CVIqBrpY6XMSuieuBQV2v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1AC3A1-CF3F-45F2-95D5-3FEA1819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0666" y="9128125"/>
          <a:ext cx="293688" cy="324000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527844</xdr:colOff>
      <xdr:row>60</xdr:row>
      <xdr:rowOff>33338</xdr:rowOff>
    </xdr:from>
    <xdr:to>
      <xdr:col>3</xdr:col>
      <xdr:colOff>824707</xdr:colOff>
      <xdr:row>61</xdr:row>
      <xdr:rowOff>173187</xdr:rowOff>
    </xdr:to>
    <xdr:pic>
      <xdr:nvPicPr>
        <xdr:cNvPr id="5" name="Imagen 4" descr="https://lh4.googleusercontent.com/nlTPQxGpLKI85y-CnWhK3m9K5TIyVjdwbXdsd6CfNRI-3d8KiII7owcZCCyNOdLrbevST0dczNocJCpCuzIw5zQQki-RO-GlF27Z1TKQiP4RIm-zkrefSYD_idRaJyWxtfHBIOd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012AF1A-3F9A-47E8-993F-A3AB6D2C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469" y="9129713"/>
          <a:ext cx="296863" cy="320824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860822</xdr:colOff>
      <xdr:row>60</xdr:row>
      <xdr:rowOff>33338</xdr:rowOff>
    </xdr:from>
    <xdr:to>
      <xdr:col>3</xdr:col>
      <xdr:colOff>1154510</xdr:colOff>
      <xdr:row>61</xdr:row>
      <xdr:rowOff>173188</xdr:rowOff>
    </xdr:to>
    <xdr:pic>
      <xdr:nvPicPr>
        <xdr:cNvPr id="6" name="Imagen 5" descr="https://lh4.googleusercontent.com/Y7WmSYJfxeOGqZ5o7a1VedM8qtRW7e7IXxpY7rLiBKAGJPYdChlxgRnSK9owUvylIXlUr4s_IRjovKfKIIihi9rMkPVIKEFGL_4FC8VF930XvfAB2Wv92vgOtUTbhNn0TrndjxiK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67B149E-1094-4874-A3EB-0488BADF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3447" y="9129713"/>
          <a:ext cx="293688" cy="320825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31751</xdr:colOff>
      <xdr:row>60</xdr:row>
      <xdr:rowOff>32544</xdr:rowOff>
    </xdr:from>
    <xdr:to>
      <xdr:col>4</xdr:col>
      <xdr:colOff>328614</xdr:colOff>
      <xdr:row>61</xdr:row>
      <xdr:rowOff>173981</xdr:rowOff>
    </xdr:to>
    <xdr:pic>
      <xdr:nvPicPr>
        <xdr:cNvPr id="7" name="Imagen 6" descr="https://lh4.googleusercontent.com/NvAsKNBlOnPJk_xkUsrJC3uSyYWzer7P8cYXXme8IUES2igARhCZ3LgYN1FVZdrOsz3H-7k_BaPSz70gtwtscj_jFQXam6VvUG5RGD9bdrOlGa8Aa7N8K3TBhbgwujHGyafept6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B116948-A383-4CC6-A685-DEF51EB8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6426" y="9128919"/>
          <a:ext cx="296863" cy="322412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</xdr:row>
      <xdr:rowOff>55561</xdr:rowOff>
    </xdr:from>
    <xdr:ext cx="4738688" cy="151606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9DD965C-8DD7-4536-89E0-E557E8D69C1D}"/>
            </a:ext>
          </a:extLst>
        </xdr:cNvPr>
        <xdr:cNvSpPr txBox="1"/>
      </xdr:nvSpPr>
      <xdr:spPr>
        <a:xfrm>
          <a:off x="790575" y="1112836"/>
          <a:ext cx="4738688" cy="151606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CO" sz="1100" b="1" u="none"/>
            <a:t>IN MY HOUSE</a:t>
          </a:r>
        </a:p>
        <a:p>
          <a:r>
            <a:rPr lang="es-CO" sz="1100"/>
            <a:t>Hello,</a:t>
          </a:r>
          <a:r>
            <a:rPr lang="es-CO" sz="1100" baseline="0"/>
            <a:t> my name </a:t>
          </a:r>
          <a:r>
            <a:rPr lang="es-CO" sz="1050" baseline="0"/>
            <a:t> _</a:t>
          </a:r>
          <a:r>
            <a:rPr lang="es-CO" sz="1050" u="sng" baseline="0"/>
            <a:t>(</a:t>
          </a:r>
          <a:r>
            <a:rPr lang="es-CO" sz="1050" u="sng" baseline="0">
              <a:solidFill>
                <a:srgbClr val="FF0000"/>
              </a:solidFill>
            </a:rPr>
            <a:t>1</a:t>
          </a:r>
          <a:r>
            <a:rPr lang="es-CO" sz="1050" u="sng" baseline="0"/>
            <a:t>)_</a:t>
          </a:r>
          <a:r>
            <a:rPr lang="es-CO" sz="1050" u="none" baseline="0"/>
            <a:t> </a:t>
          </a:r>
          <a:r>
            <a:rPr lang="es-CO" sz="1100" baseline="0"/>
            <a:t>Hector. I am 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my house, in the living room with my wife, her name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Dora. We are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sofa. My son Miguel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his friends in his bedroom. My daughter Luisa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 the dining room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table, she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one friend. The cat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 the basement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sofa, and the dog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 the attic on a box. My mother Ana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my father Robert, they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at the garage in the car. We live very happy together. </a:t>
          </a:r>
          <a:endParaRPr lang="es-CO" sz="1100"/>
        </a:p>
      </xdr:txBody>
    </xdr:sp>
    <xdr:clientData/>
  </xdr:oneCellAnchor>
  <xdr:twoCellAnchor editAs="oneCell">
    <xdr:from>
      <xdr:col>0</xdr:col>
      <xdr:colOff>174625</xdr:colOff>
      <xdr:row>0</xdr:row>
      <xdr:rowOff>0</xdr:rowOff>
    </xdr:from>
    <xdr:to>
      <xdr:col>15</xdr:col>
      <xdr:colOff>261937</xdr:colOff>
      <xdr:row>4</xdr:row>
      <xdr:rowOff>26461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F4BBF6-6299-4857-92E6-D9A1CC5D7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0"/>
          <a:ext cx="6002337" cy="65511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5</xdr:col>
      <xdr:colOff>193676</xdr:colOff>
      <xdr:row>62</xdr:row>
      <xdr:rowOff>113357</xdr:rowOff>
    </xdr:from>
    <xdr:to>
      <xdr:col>9</xdr:col>
      <xdr:colOff>228602</xdr:colOff>
      <xdr:row>64</xdr:row>
      <xdr:rowOff>73820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36C0FA23-11C1-4C38-BD6C-58F3057C7FA8}"/>
            </a:ext>
          </a:extLst>
        </xdr:cNvPr>
        <xdr:cNvGrpSpPr/>
      </xdr:nvGrpSpPr>
      <xdr:grpSpPr>
        <a:xfrm>
          <a:off x="2230561" y="9865492"/>
          <a:ext cx="1624868" cy="326809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7387598-6C38-4EEE-AD60-09CE3AE678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9D363988-1818-4DA3-9D70-39584CEB92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F31E65F-44CC-45E9-B421-EC2D019FE3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75A08C57-F240-4D51-8B78-DBC8893188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ECB0549-DBD7-4357-B4B7-56B678853E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</xdr:row>
      <xdr:rowOff>55561</xdr:rowOff>
    </xdr:from>
    <xdr:ext cx="4738688" cy="151606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FB3C254-F74C-4BED-ACC4-6075C08F6377}"/>
            </a:ext>
          </a:extLst>
        </xdr:cNvPr>
        <xdr:cNvSpPr txBox="1"/>
      </xdr:nvSpPr>
      <xdr:spPr>
        <a:xfrm>
          <a:off x="790575" y="1112836"/>
          <a:ext cx="4738688" cy="151606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CO" sz="1100" b="1" u="none"/>
            <a:t>IN MY HOUSE</a:t>
          </a:r>
        </a:p>
        <a:p>
          <a:r>
            <a:rPr lang="es-CO" sz="1100"/>
            <a:t>Hello,</a:t>
          </a:r>
          <a:r>
            <a:rPr lang="es-CO" sz="1100" baseline="0"/>
            <a:t> my name </a:t>
          </a:r>
          <a:r>
            <a:rPr lang="es-CO" sz="1050" baseline="0"/>
            <a:t> _</a:t>
          </a:r>
          <a:r>
            <a:rPr lang="es-CO" sz="1050" u="sng" baseline="0">
              <a:solidFill>
                <a:srgbClr val="FF0000"/>
              </a:solidFill>
            </a:rPr>
            <a:t>is</a:t>
          </a:r>
          <a:r>
            <a:rPr lang="es-CO" sz="1050" u="sng" baseline="0"/>
            <a:t>_</a:t>
          </a:r>
          <a:r>
            <a:rPr lang="es-CO" sz="1050" u="none" baseline="0"/>
            <a:t> </a:t>
          </a:r>
          <a:r>
            <a:rPr lang="es-CO" sz="1100" baseline="0"/>
            <a:t>Hector. I am 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my house, in the living room with my wife, her name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Dora. We are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on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sofa. My son Miguel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his friends in his bedroom. My daughter Luisa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 the dining room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table, she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one friend. The cat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 the basement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on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sofa, and the dog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 the attic on a box. My mother Ana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my father Robert, they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are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at the garage in the car. We live very happy together. </a:t>
          </a:r>
          <a:endParaRPr lang="es-CO" sz="1100"/>
        </a:p>
      </xdr:txBody>
    </xdr:sp>
    <xdr:clientData/>
  </xdr:oneCellAnchor>
  <xdr:twoCellAnchor editAs="oneCell">
    <xdr:from>
      <xdr:col>0</xdr:col>
      <xdr:colOff>174625</xdr:colOff>
      <xdr:row>0</xdr:row>
      <xdr:rowOff>0</xdr:rowOff>
    </xdr:from>
    <xdr:to>
      <xdr:col>15</xdr:col>
      <xdr:colOff>261937</xdr:colOff>
      <xdr:row>4</xdr:row>
      <xdr:rowOff>26461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E32327-A90D-44FA-8824-111FB0182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0"/>
          <a:ext cx="6002337" cy="65511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5</xdr:col>
      <xdr:colOff>193676</xdr:colOff>
      <xdr:row>62</xdr:row>
      <xdr:rowOff>113357</xdr:rowOff>
    </xdr:from>
    <xdr:to>
      <xdr:col>9</xdr:col>
      <xdr:colOff>228602</xdr:colOff>
      <xdr:row>64</xdr:row>
      <xdr:rowOff>73820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1CF170CC-46B0-43B2-86FD-D873755F74E0}"/>
            </a:ext>
          </a:extLst>
        </xdr:cNvPr>
        <xdr:cNvGrpSpPr/>
      </xdr:nvGrpSpPr>
      <xdr:grpSpPr>
        <a:xfrm>
          <a:off x="2230561" y="9872819"/>
          <a:ext cx="1624868" cy="326809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D130886-D8EA-4E37-A53E-BF7AC99ACD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11B7890-20D8-4785-84FE-BCE3C2ED94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D1DEE30-3ADE-4CE5-A124-03BFBB2004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E03FC26-615E-4F22-90D1-258915E33D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7C7C4CE-46B0-406F-84E3-B0E9140659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595313</xdr:colOff>
      <xdr:row>0</xdr:row>
      <xdr:rowOff>0</xdr:rowOff>
    </xdr:from>
    <xdr:to>
      <xdr:col>9</xdr:col>
      <xdr:colOff>277813</xdr:colOff>
      <xdr:row>4</xdr:row>
      <xdr:rowOff>50273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6266F3-55A6-4976-84A6-B2C8A87F1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3" y="0"/>
          <a:ext cx="5997575" cy="659873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4</xdr:col>
      <xdr:colOff>0</xdr:colOff>
      <xdr:row>74</xdr:row>
      <xdr:rowOff>95244</xdr:rowOff>
    </xdr:from>
    <xdr:to>
      <xdr:col>6</xdr:col>
      <xdr:colOff>193676</xdr:colOff>
      <xdr:row>76</xdr:row>
      <xdr:rowOff>55707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56421F6-EEE5-46A1-BEC5-ADDCC680C65A}"/>
            </a:ext>
          </a:extLst>
        </xdr:cNvPr>
        <xdr:cNvGrpSpPr/>
      </xdr:nvGrpSpPr>
      <xdr:grpSpPr>
        <a:xfrm>
          <a:off x="2615712" y="12074763"/>
          <a:ext cx="1629752" cy="326809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D175804-0D69-4F3C-8245-5FD10CC433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1EA972F-9F7F-44B5-A2F8-4BD9217C607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F9B8A1D-7B99-4D5F-BFAE-B3E751125A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33077788-B93A-4A67-90D6-3E21434FA8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F87E69CF-8A37-42F4-A8FE-398BEE3F97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579437</xdr:colOff>
      <xdr:row>0</xdr:row>
      <xdr:rowOff>0</xdr:rowOff>
    </xdr:from>
    <xdr:to>
      <xdr:col>9</xdr:col>
      <xdr:colOff>261937</xdr:colOff>
      <xdr:row>4</xdr:row>
      <xdr:rowOff>50273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31A1B7-BB0D-4F30-ADCD-C709C214E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0"/>
          <a:ext cx="5997575" cy="659873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4</xdr:col>
      <xdr:colOff>0</xdr:colOff>
      <xdr:row>60</xdr:row>
      <xdr:rowOff>87307</xdr:rowOff>
    </xdr:from>
    <xdr:to>
      <xdr:col>6</xdr:col>
      <xdr:colOff>193676</xdr:colOff>
      <xdr:row>62</xdr:row>
      <xdr:rowOff>47770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E4E36C52-66A9-4F4B-A754-2832BE38573F}"/>
            </a:ext>
          </a:extLst>
        </xdr:cNvPr>
        <xdr:cNvGrpSpPr/>
      </xdr:nvGrpSpPr>
      <xdr:grpSpPr>
        <a:xfrm>
          <a:off x="2615712" y="9436461"/>
          <a:ext cx="1629752" cy="326809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D12E766-A8A3-4DE7-9DEC-20F4A3BDD1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D568255-D7BB-4707-925A-B97FE4D008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61DD437-2300-43D6-BB60-8B6C02397C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2B6F3D83-42F5-4274-A401-00ECEC2448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7171EED-A0B6-4333-9C37-3738090B7B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119064</xdr:colOff>
      <xdr:row>0</xdr:row>
      <xdr:rowOff>0</xdr:rowOff>
    </xdr:from>
    <xdr:to>
      <xdr:col>8</xdr:col>
      <xdr:colOff>261937</xdr:colOff>
      <xdr:row>3</xdr:row>
      <xdr:rowOff>125725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889672-0E94-4E1C-B9F4-EB80C2EEB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4" y="0"/>
          <a:ext cx="5362573" cy="611500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1</xdr:col>
      <xdr:colOff>79375</xdr:colOff>
      <xdr:row>8</xdr:row>
      <xdr:rowOff>15875</xdr:rowOff>
    </xdr:from>
    <xdr:to>
      <xdr:col>7</xdr:col>
      <xdr:colOff>492125</xdr:colOff>
      <xdr:row>11</xdr:row>
      <xdr:rowOff>119063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376D7CE-6301-4EC7-94AE-07C1E08F75B2}"/>
            </a:ext>
          </a:extLst>
        </xdr:cNvPr>
        <xdr:cNvSpPr txBox="1"/>
      </xdr:nvSpPr>
      <xdr:spPr>
        <a:xfrm>
          <a:off x="498475" y="1168400"/>
          <a:ext cx="4718050" cy="6175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Hello! My name is Alonso. Today, I am in my house, on the sofa because I am resting. My mother Doris is in the garden planting flowers. My siblings Alejandra, David, and Andres are watching a movie on the bed.</a:t>
          </a:r>
        </a:p>
      </xdr:txBody>
    </xdr:sp>
    <xdr:clientData/>
  </xdr:twoCellAnchor>
  <xdr:twoCellAnchor editAs="oneCell">
    <xdr:from>
      <xdr:col>3</xdr:col>
      <xdr:colOff>7937</xdr:colOff>
      <xdr:row>61</xdr:row>
      <xdr:rowOff>50007</xdr:rowOff>
    </xdr:from>
    <xdr:to>
      <xdr:col>3</xdr:col>
      <xdr:colOff>304800</xdr:colOff>
      <xdr:row>63</xdr:row>
      <xdr:rowOff>21582</xdr:rowOff>
    </xdr:to>
    <xdr:pic>
      <xdr:nvPicPr>
        <xdr:cNvPr id="4" name="Imagen 3" descr="https://lh6.googleusercontent.com/PeTGz2agDYqVJabdy72azfbCHUK0cz5mdTIU46qFiEhsTvF-uXvvs43boPAlBg0Ov_o4McrgJTiBc_2unxfROvePGO0Gs0uIPhd0lchHP4Myb4v7_ZH1MA24BlpC6y6JNsXa-uk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6C3874-D729-44DD-AA11-6B734786D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5787" y="9975057"/>
          <a:ext cx="296863" cy="324000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340915</xdr:colOff>
      <xdr:row>61</xdr:row>
      <xdr:rowOff>47625</xdr:rowOff>
    </xdr:from>
    <xdr:to>
      <xdr:col>3</xdr:col>
      <xdr:colOff>634603</xdr:colOff>
      <xdr:row>63</xdr:row>
      <xdr:rowOff>23963</xdr:rowOff>
    </xdr:to>
    <xdr:pic>
      <xdr:nvPicPr>
        <xdr:cNvPr id="5" name="Imagen 4" descr="https://lh3.googleusercontent.com/IQ4oeLNfWCmtCfdHtVBcBmNAFQy7_iS4cE0xbbKOoahoAwDS4SmjyJjc2u1QYVCTzsh_7f-OU8ReL3LXDFNJi8UQPeULjzSItnErq0OTRSsyapIYAi8CVIqBrpY6XMSuieuBQV2v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659EA68-3666-4600-9D57-2D20CA33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8765" y="9972675"/>
          <a:ext cx="293688" cy="328763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670718</xdr:colOff>
      <xdr:row>61</xdr:row>
      <xdr:rowOff>49213</xdr:rowOff>
    </xdr:from>
    <xdr:to>
      <xdr:col>4</xdr:col>
      <xdr:colOff>253206</xdr:colOff>
      <xdr:row>63</xdr:row>
      <xdr:rowOff>22375</xdr:rowOff>
    </xdr:to>
    <xdr:pic>
      <xdr:nvPicPr>
        <xdr:cNvPr id="6" name="Imagen 5" descr="https://lh4.googleusercontent.com/nlTPQxGpLKI85y-CnWhK3m9K5TIyVjdwbXdsd6CfNRI-3d8KiII7owcZCCyNOdLrbevST0dczNocJCpCuzIw5zQQki-RO-GlF27Z1TKQiP4RIm-zkrefSYD_idRaJyWxtfHBIOd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AE7E743-5FE0-4E8F-8FB0-A9E51114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8568" y="9974263"/>
          <a:ext cx="296863" cy="325587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289321</xdr:colOff>
      <xdr:row>61</xdr:row>
      <xdr:rowOff>49213</xdr:rowOff>
    </xdr:from>
    <xdr:to>
      <xdr:col>4</xdr:col>
      <xdr:colOff>583009</xdr:colOff>
      <xdr:row>63</xdr:row>
      <xdr:rowOff>22376</xdr:rowOff>
    </xdr:to>
    <xdr:pic>
      <xdr:nvPicPr>
        <xdr:cNvPr id="7" name="Imagen 6" descr="https://lh4.googleusercontent.com/Y7WmSYJfxeOGqZ5o7a1VedM8qtRW7e7IXxpY7rLiBKAGJPYdChlxgRnSK9owUvylIXlUr4s_IRjovKfKIIihi9rMkPVIKEFGL_4FC8VF930XvfAB2Wv92vgOtUTbhNn0TrndjxiK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FB801EE-7C10-44B4-8EEB-0CAC4C03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1546" y="9974263"/>
          <a:ext cx="293688" cy="325588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619125</xdr:colOff>
      <xdr:row>61</xdr:row>
      <xdr:rowOff>48419</xdr:rowOff>
    </xdr:from>
    <xdr:to>
      <xdr:col>5</xdr:col>
      <xdr:colOff>201613</xdr:colOff>
      <xdr:row>63</xdr:row>
      <xdr:rowOff>23169</xdr:rowOff>
    </xdr:to>
    <xdr:pic>
      <xdr:nvPicPr>
        <xdr:cNvPr id="8" name="Imagen 7" descr="https://lh4.googleusercontent.com/NvAsKNBlOnPJk_xkUsrJC3uSyYWzer7P8cYXXme8IUES2igARhCZ3LgYN1FVZdrOsz3H-7k_BaPSz70gtwtscj_jFQXam6VvUG5RGD9bdrOlGa8Aa7N8K3TBhbgwujHGyafept6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1BB3FDE-1DF3-4B5D-9EA5-1012C2F4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9973469"/>
          <a:ext cx="296863" cy="327175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98F3D-5C66-4B3F-AC3D-804B56847CF8}">
  <sheetPr>
    <pageSetUpPr fitToPage="1"/>
  </sheetPr>
  <dimension ref="A1:H123"/>
  <sheetViews>
    <sheetView showGridLines="0" showRowColHeaders="0" tabSelected="1" showRuler="0" zoomScale="130" zoomScaleNormal="130" workbookViewId="0">
      <selection activeCell="D12" sqref="D12"/>
    </sheetView>
  </sheetViews>
  <sheetFormatPr baseColWidth="10" defaultColWidth="0" defaultRowHeight="0" customHeight="1" zeroHeight="1" x14ac:dyDescent="0.25"/>
  <cols>
    <col min="1" max="1" width="11.42578125" style="1" customWidth="1"/>
    <col min="2" max="7" width="11.140625" style="1" customWidth="1"/>
    <col min="8" max="8" width="11.42578125" style="1" customWidth="1"/>
    <col min="9" max="16384" width="11.42578125" style="1" hidden="1"/>
  </cols>
  <sheetData>
    <row r="1" spans="1:8" ht="14.25" x14ac:dyDescent="0.25"/>
    <row r="2" spans="1:8" ht="14.25" x14ac:dyDescent="0.25"/>
    <row r="3" spans="1:8" ht="14.25" x14ac:dyDescent="0.25"/>
    <row r="4" spans="1:8" ht="5.0999999999999996" customHeight="1" x14ac:dyDescent="0.25">
      <c r="A4" s="2"/>
      <c r="B4" s="2"/>
      <c r="C4" s="2"/>
      <c r="D4" s="2"/>
      <c r="E4" s="2"/>
      <c r="F4" s="2"/>
      <c r="G4" s="2"/>
      <c r="H4" s="2"/>
    </row>
    <row r="5" spans="1:8" ht="5.0999999999999996" customHeight="1" x14ac:dyDescent="0.25">
      <c r="A5" s="2"/>
      <c r="B5" s="2"/>
      <c r="C5" s="2"/>
      <c r="D5" s="2"/>
      <c r="E5" s="2"/>
      <c r="F5" s="2"/>
      <c r="G5" s="2"/>
      <c r="H5" s="2"/>
    </row>
    <row r="6" spans="1:8" s="4" customFormat="1" ht="15" x14ac:dyDescent="0.25">
      <c r="A6" s="1"/>
      <c r="B6" s="105" t="s">
        <v>0</v>
      </c>
      <c r="C6" s="105"/>
      <c r="D6" s="105"/>
      <c r="E6" s="105"/>
      <c r="F6" s="105"/>
      <c r="G6" s="105"/>
      <c r="H6" s="3"/>
    </row>
    <row r="7" spans="1:8" ht="6.95" customHeight="1" x14ac:dyDescent="0.25">
      <c r="A7" s="2"/>
      <c r="B7" s="2"/>
      <c r="C7" s="2"/>
      <c r="D7" s="2"/>
      <c r="E7" s="2"/>
      <c r="F7" s="2"/>
      <c r="G7" s="2"/>
      <c r="H7" s="2"/>
    </row>
    <row r="8" spans="1:8" ht="14.25" x14ac:dyDescent="0.25">
      <c r="B8" s="106" t="s">
        <v>1</v>
      </c>
      <c r="C8" s="106"/>
      <c r="D8" s="106"/>
      <c r="E8" s="106"/>
      <c r="F8" s="106"/>
      <c r="G8" s="106"/>
    </row>
    <row r="9" spans="1:8" ht="5.0999999999999996" customHeight="1" x14ac:dyDescent="0.25">
      <c r="B9" s="5"/>
      <c r="C9" s="5"/>
      <c r="D9" s="5"/>
      <c r="E9" s="5"/>
      <c r="F9" s="5"/>
      <c r="G9" s="5"/>
    </row>
    <row r="10" spans="1:8" ht="14.25" x14ac:dyDescent="0.25">
      <c r="A10" s="6"/>
      <c r="B10" s="107" t="s">
        <v>2</v>
      </c>
      <c r="C10" s="107"/>
      <c r="D10" s="107"/>
      <c r="E10" s="6"/>
      <c r="F10" s="6"/>
      <c r="G10" s="6"/>
    </row>
    <row r="11" spans="1:8" ht="5.0999999999999996" customHeight="1" x14ac:dyDescent="0.25">
      <c r="A11" s="6"/>
      <c r="B11" s="6"/>
      <c r="C11" s="6"/>
      <c r="D11" s="6"/>
      <c r="E11" s="6"/>
      <c r="F11" s="6"/>
      <c r="G11" s="6"/>
    </row>
    <row r="12" spans="1:8" ht="14.25" x14ac:dyDescent="0.25">
      <c r="B12" s="1" t="s">
        <v>3</v>
      </c>
      <c r="C12" s="7" t="str">
        <f>IF($G$51="mostrar","He","")</f>
        <v/>
      </c>
      <c r="D12" s="8"/>
      <c r="E12" s="1" t="s">
        <v>4</v>
      </c>
      <c r="F12" s="7" t="str">
        <f>IF($G$51="mostrar","They","")</f>
        <v/>
      </c>
      <c r="G12" s="8"/>
      <c r="H12" s="9"/>
    </row>
    <row r="13" spans="1:8" ht="14.25" x14ac:dyDescent="0.25">
      <c r="B13" s="1" t="s">
        <v>5</v>
      </c>
      <c r="C13" s="7" t="str">
        <f>IF($G$51="mostrar","We","")</f>
        <v/>
      </c>
      <c r="D13" s="10"/>
      <c r="E13" s="1" t="s">
        <v>6</v>
      </c>
      <c r="F13" s="7" t="str">
        <f>IF($G$51="mostrar","It","")</f>
        <v/>
      </c>
      <c r="G13" s="10"/>
      <c r="H13" s="9"/>
    </row>
    <row r="14" spans="1:8" ht="14.25" x14ac:dyDescent="0.25">
      <c r="A14" s="11"/>
      <c r="B14" s="1" t="s">
        <v>7</v>
      </c>
      <c r="C14" s="7" t="str">
        <f>IF($G$51="mostrar","I","")</f>
        <v/>
      </c>
      <c r="D14" s="12"/>
      <c r="E14" s="1" t="s">
        <v>8</v>
      </c>
      <c r="F14" s="7" t="str">
        <f>IF($G$51="mostrar","They","")</f>
        <v/>
      </c>
      <c r="G14" s="12"/>
      <c r="H14" s="9"/>
    </row>
    <row r="15" spans="1:8" ht="14.25" x14ac:dyDescent="0.25">
      <c r="A15" s="11"/>
      <c r="B15" s="13" t="s">
        <v>9</v>
      </c>
      <c r="C15" s="7" t="str">
        <f>IF($G$51="mostrar","They","")</f>
        <v/>
      </c>
      <c r="D15" s="12"/>
      <c r="E15" s="13" t="s">
        <v>10</v>
      </c>
      <c r="F15" s="7" t="str">
        <f>IF($G$51="mostrar","They","")</f>
        <v/>
      </c>
      <c r="G15" s="12"/>
      <c r="H15" s="9"/>
    </row>
    <row r="16" spans="1:8" ht="14.25" x14ac:dyDescent="0.25">
      <c r="B16" s="1" t="s">
        <v>11</v>
      </c>
      <c r="C16" s="7" t="str">
        <f>IF($G$51="mostrar","He","")</f>
        <v/>
      </c>
      <c r="D16" s="10"/>
      <c r="E16" s="1" t="s">
        <v>12</v>
      </c>
      <c r="F16" s="7" t="str">
        <f>IF($G$51="mostrar","You","")</f>
        <v/>
      </c>
      <c r="G16" s="10"/>
      <c r="H16" s="9"/>
    </row>
    <row r="17" spans="1:8" ht="14.25" x14ac:dyDescent="0.25">
      <c r="A17" s="14"/>
      <c r="B17" s="1" t="s">
        <v>13</v>
      </c>
      <c r="C17" s="7" t="str">
        <f>IF($G$51="mostrar","He","")</f>
        <v/>
      </c>
      <c r="D17" s="10"/>
      <c r="E17" s="1" t="s">
        <v>14</v>
      </c>
      <c r="F17" s="7" t="str">
        <f>IF($G$51="mostrar","He","")</f>
        <v/>
      </c>
      <c r="G17" s="10"/>
      <c r="H17" s="9"/>
    </row>
    <row r="18" spans="1:8" ht="14.25" x14ac:dyDescent="0.25">
      <c r="A18" s="14"/>
      <c r="B18" s="1" t="s">
        <v>15</v>
      </c>
      <c r="C18" s="7" t="str">
        <f>IF($G$51="mostrar","You","")</f>
        <v/>
      </c>
      <c r="D18" s="10"/>
      <c r="E18" s="1" t="s">
        <v>16</v>
      </c>
      <c r="F18" s="7" t="str">
        <f>IF($G$51="mostrar","We","")</f>
        <v/>
      </c>
      <c r="G18" s="10"/>
      <c r="H18" s="9"/>
    </row>
    <row r="19" spans="1:8" ht="14.25" x14ac:dyDescent="0.25">
      <c r="A19" s="14"/>
      <c r="B19" s="1" t="s">
        <v>17</v>
      </c>
      <c r="C19" s="7" t="str">
        <f>IF($G$51="mostrar","She","")</f>
        <v/>
      </c>
      <c r="D19" s="10"/>
      <c r="E19" s="1" t="s">
        <v>18</v>
      </c>
      <c r="F19" s="7" t="str">
        <f>IF($G$51="mostrar","It","")</f>
        <v/>
      </c>
      <c r="G19" s="10"/>
      <c r="H19" s="9"/>
    </row>
    <row r="20" spans="1:8" ht="14.25" x14ac:dyDescent="0.25">
      <c r="A20" s="14"/>
      <c r="B20" s="1" t="s">
        <v>19</v>
      </c>
      <c r="C20" s="7" t="str">
        <f>IF($G$51="mostrar","We","")</f>
        <v/>
      </c>
      <c r="D20" s="10"/>
      <c r="E20" s="15" t="s">
        <v>20</v>
      </c>
      <c r="F20" s="7" t="str">
        <f>IF($G$51="mostrar","They","")</f>
        <v/>
      </c>
      <c r="G20" s="10"/>
      <c r="H20" s="9"/>
    </row>
    <row r="21" spans="1:8" ht="14.25" x14ac:dyDescent="0.25">
      <c r="A21" s="14"/>
      <c r="B21" s="1" t="s">
        <v>21</v>
      </c>
      <c r="C21" s="7" t="str">
        <f>IF($G$51="mostrar","You","")</f>
        <v/>
      </c>
      <c r="D21" s="10"/>
      <c r="E21" s="1" t="s">
        <v>22</v>
      </c>
      <c r="F21" s="7" t="str">
        <f>IF($G$51="mostrar","We","")</f>
        <v/>
      </c>
      <c r="G21" s="10"/>
      <c r="H21" s="9"/>
    </row>
    <row r="22" spans="1:8" ht="5.0999999999999996" customHeight="1" x14ac:dyDescent="0.25"/>
    <row r="23" spans="1:8" ht="14.25" x14ac:dyDescent="0.25">
      <c r="A23" s="14"/>
      <c r="B23" s="108" t="s">
        <v>23</v>
      </c>
      <c r="C23" s="108"/>
      <c r="D23" s="108"/>
      <c r="E23" s="108"/>
      <c r="F23" s="108"/>
      <c r="G23" s="108"/>
    </row>
    <row r="24" spans="1:8" ht="5.0999999999999996" customHeight="1" x14ac:dyDescent="0.25">
      <c r="A24" s="14"/>
      <c r="B24" s="16"/>
      <c r="C24" s="16"/>
      <c r="D24" s="16"/>
      <c r="E24" s="16"/>
      <c r="F24" s="16"/>
    </row>
    <row r="25" spans="1:8" ht="14.25" x14ac:dyDescent="0.25">
      <c r="A25" s="14"/>
      <c r="B25" s="102" t="s">
        <v>24</v>
      </c>
      <c r="C25" s="102"/>
      <c r="D25" s="104"/>
      <c r="E25" s="104"/>
      <c r="F25" s="104"/>
      <c r="G25" s="104"/>
    </row>
    <row r="26" spans="1:8" ht="14.25" x14ac:dyDescent="0.25">
      <c r="C26" s="17"/>
      <c r="D26" s="96" t="str">
        <f>IF($G$51="mostrar","Eduardo is my friend.","")</f>
        <v/>
      </c>
      <c r="E26" s="96"/>
      <c r="F26" s="96"/>
      <c r="G26" s="96"/>
    </row>
    <row r="27" spans="1:8" ht="14.25" x14ac:dyDescent="0.25">
      <c r="A27" s="14"/>
      <c r="B27" s="103" t="s">
        <v>25</v>
      </c>
      <c r="C27" s="103"/>
      <c r="D27" s="103"/>
      <c r="E27" s="104"/>
      <c r="F27" s="104"/>
      <c r="G27" s="104"/>
    </row>
    <row r="28" spans="1:8" ht="14.25" x14ac:dyDescent="0.25">
      <c r="E28" s="18" t="str">
        <f>IF($G$51="mostrar","Fredy and Marta are in the house.","")</f>
        <v/>
      </c>
      <c r="F28" s="18"/>
      <c r="G28" s="18"/>
    </row>
    <row r="29" spans="1:8" ht="14.25" x14ac:dyDescent="0.25">
      <c r="B29" s="102" t="s">
        <v>26</v>
      </c>
      <c r="C29" s="102"/>
      <c r="D29" s="104"/>
      <c r="E29" s="104"/>
      <c r="F29" s="104"/>
      <c r="G29" s="104"/>
    </row>
    <row r="30" spans="1:8" ht="14.25" x14ac:dyDescent="0.25">
      <c r="C30" s="17"/>
      <c r="D30" s="96" t="str">
        <f>IF($G$51="mostrar","They are my parents.","")</f>
        <v/>
      </c>
      <c r="E30" s="96"/>
      <c r="F30" s="96"/>
      <c r="G30" s="96"/>
    </row>
    <row r="31" spans="1:8" ht="14.25" x14ac:dyDescent="0.25">
      <c r="B31" s="103" t="s">
        <v>27</v>
      </c>
      <c r="C31" s="103"/>
      <c r="D31" s="104"/>
      <c r="E31" s="104"/>
      <c r="F31" s="104"/>
      <c r="G31" s="104"/>
    </row>
    <row r="32" spans="1:8" ht="14.25" x14ac:dyDescent="0.25">
      <c r="C32" s="17"/>
      <c r="D32" s="96" t="str">
        <f>IF($G$51="mostrar","You are in class.","")</f>
        <v/>
      </c>
      <c r="E32" s="96"/>
      <c r="F32" s="96"/>
      <c r="G32" s="96"/>
    </row>
    <row r="33" spans="1:8" ht="15.75" customHeight="1" x14ac:dyDescent="0.25">
      <c r="A33" s="19"/>
      <c r="B33" s="103" t="s">
        <v>28</v>
      </c>
      <c r="C33" s="103"/>
      <c r="D33" s="103"/>
      <c r="E33" s="103"/>
      <c r="F33" s="103"/>
      <c r="G33" s="19"/>
    </row>
    <row r="34" spans="1:8" ht="14.25" x14ac:dyDescent="0.25">
      <c r="A34" s="20"/>
      <c r="B34" s="104"/>
      <c r="C34" s="104"/>
      <c r="D34" s="104"/>
      <c r="E34" s="104"/>
      <c r="F34" s="104"/>
      <c r="G34" s="104"/>
    </row>
    <row r="35" spans="1:8" ht="14.25" x14ac:dyDescent="0.25">
      <c r="A35" s="17"/>
      <c r="B35" s="96" t="str">
        <f>IF($G$51="mostrar","I am in the park and Ana is in the restaurant.","")</f>
        <v/>
      </c>
      <c r="C35" s="96"/>
      <c r="D35" s="96"/>
      <c r="E35" s="96"/>
      <c r="F35" s="96"/>
      <c r="G35" s="96"/>
    </row>
    <row r="36" spans="1:8" ht="5.0999999999999996" customHeight="1" x14ac:dyDescent="0.25">
      <c r="A36" s="20"/>
      <c r="B36" s="20"/>
      <c r="C36" s="20"/>
      <c r="D36" s="20"/>
      <c r="E36" s="20"/>
      <c r="F36" s="20"/>
      <c r="G36" s="20"/>
    </row>
    <row r="37" spans="1:8" ht="14.25" x14ac:dyDescent="0.25">
      <c r="A37" s="20"/>
      <c r="B37" s="101" t="s">
        <v>29</v>
      </c>
      <c r="C37" s="101"/>
      <c r="D37" s="101"/>
      <c r="E37" s="101"/>
      <c r="F37" s="101"/>
      <c r="G37" s="101"/>
    </row>
    <row r="38" spans="1:8" ht="5.0999999999999996" customHeight="1" x14ac:dyDescent="0.25">
      <c r="A38" s="20"/>
      <c r="B38" s="21"/>
      <c r="C38" s="20"/>
      <c r="D38" s="20"/>
      <c r="E38" s="20"/>
      <c r="F38" s="20"/>
      <c r="G38" s="20"/>
    </row>
    <row r="39" spans="1:8" ht="14.25" x14ac:dyDescent="0.25">
      <c r="A39" s="20"/>
      <c r="B39" s="102" t="s">
        <v>30</v>
      </c>
      <c r="C39" s="102"/>
      <c r="D39" s="102"/>
      <c r="E39" s="102"/>
      <c r="F39" s="102"/>
      <c r="G39" s="20"/>
    </row>
    <row r="40" spans="1:8" ht="14.25" x14ac:dyDescent="0.25">
      <c r="A40" s="20"/>
      <c r="B40" s="98"/>
      <c r="C40" s="98"/>
      <c r="D40" s="98"/>
      <c r="E40" s="98"/>
      <c r="F40" s="98"/>
      <c r="G40" s="98"/>
    </row>
    <row r="41" spans="1:8" ht="14.25" x14ac:dyDescent="0.25">
      <c r="A41" s="17"/>
      <c r="B41" s="96" t="str">
        <f>IF($G$51="mostrar","John está en la casa y yo estoy en la escuela.","")</f>
        <v/>
      </c>
      <c r="C41" s="96"/>
      <c r="D41" s="96"/>
      <c r="E41" s="96"/>
      <c r="F41" s="96"/>
      <c r="G41" s="96"/>
    </row>
    <row r="42" spans="1:8" ht="5.0999999999999996" customHeight="1" x14ac:dyDescent="0.25">
      <c r="A42" s="20"/>
      <c r="B42" s="21"/>
      <c r="C42" s="20"/>
      <c r="D42" s="20"/>
      <c r="E42" s="20"/>
      <c r="F42" s="20"/>
      <c r="G42" s="20"/>
    </row>
    <row r="43" spans="1:8" ht="14.25" x14ac:dyDescent="0.25">
      <c r="A43" s="20"/>
      <c r="B43" s="97" t="s">
        <v>31</v>
      </c>
      <c r="C43" s="97"/>
      <c r="D43" s="97"/>
      <c r="E43" s="97"/>
      <c r="F43" s="97"/>
      <c r="G43" s="20"/>
    </row>
    <row r="44" spans="1:8" ht="14.25" x14ac:dyDescent="0.25">
      <c r="A44" s="20"/>
      <c r="B44" s="98"/>
      <c r="C44" s="98"/>
      <c r="D44" s="98"/>
      <c r="E44" s="98"/>
      <c r="F44" s="98"/>
      <c r="G44" s="98"/>
    </row>
    <row r="45" spans="1:8" ht="14.25" x14ac:dyDescent="0.25">
      <c r="A45" s="17"/>
      <c r="B45" s="96" t="str">
        <f>IF($G$51="mostrar","Jany y Alex están en el aeropuerto. Ellos son amigos.","")</f>
        <v/>
      </c>
      <c r="C45" s="96"/>
      <c r="D45" s="96"/>
      <c r="E45" s="96"/>
      <c r="F45" s="96"/>
      <c r="G45" s="96"/>
    </row>
    <row r="46" spans="1:8" ht="5.0999999999999996" customHeight="1" x14ac:dyDescent="0.25">
      <c r="A46" s="20"/>
      <c r="B46" s="21"/>
      <c r="C46" s="20"/>
      <c r="D46" s="20"/>
      <c r="E46" s="20"/>
      <c r="F46" s="20"/>
      <c r="G46" s="20"/>
    </row>
    <row r="47" spans="1:8" ht="14.25" x14ac:dyDescent="0.25">
      <c r="A47" s="20"/>
      <c r="B47" s="97" t="s">
        <v>32</v>
      </c>
      <c r="C47" s="97"/>
      <c r="D47" s="97"/>
      <c r="E47" s="97"/>
      <c r="F47" s="97"/>
      <c r="G47" s="97"/>
      <c r="H47" s="22"/>
    </row>
    <row r="48" spans="1:8" ht="14.25" x14ac:dyDescent="0.25">
      <c r="A48" s="20"/>
      <c r="B48" s="98"/>
      <c r="C48" s="98"/>
      <c r="D48" s="98"/>
      <c r="E48" s="98"/>
      <c r="F48" s="98"/>
      <c r="G48" s="98"/>
    </row>
    <row r="49" spans="1:8" ht="13.5" customHeight="1" x14ac:dyDescent="0.25">
      <c r="A49" s="17"/>
      <c r="B49" s="96" t="str">
        <f>IF($G$51="mostrar","Ella es mi amiga Danitza y ellos son mis profesores Marco y Javier.","")</f>
        <v/>
      </c>
      <c r="C49" s="96"/>
      <c r="D49" s="96"/>
      <c r="E49" s="96"/>
      <c r="F49" s="96"/>
      <c r="G49" s="96"/>
    </row>
    <row r="50" spans="1:8" ht="5.0999999999999996" customHeight="1" x14ac:dyDescent="0.25">
      <c r="A50" s="20"/>
    </row>
    <row r="51" spans="1:8" ht="15" x14ac:dyDescent="0.25">
      <c r="A51" s="20"/>
      <c r="B51" s="99" t="s">
        <v>33</v>
      </c>
      <c r="C51" s="99"/>
      <c r="D51" s="99"/>
      <c r="E51" s="99"/>
      <c r="F51" s="99"/>
      <c r="G51" s="8"/>
      <c r="H51"/>
    </row>
    <row r="52" spans="1:8" ht="14.25" x14ac:dyDescent="0.25">
      <c r="A52" s="20"/>
      <c r="B52" s="100" t="s">
        <v>34</v>
      </c>
      <c r="C52" s="100"/>
      <c r="D52" s="100"/>
      <c r="E52" s="100"/>
      <c r="F52" s="100"/>
      <c r="G52" s="100"/>
    </row>
    <row r="53" spans="1:8" ht="15" customHeight="1" x14ac:dyDescent="0.25">
      <c r="A53" s="23"/>
      <c r="B53" s="23"/>
      <c r="C53" s="23"/>
      <c r="D53" s="23"/>
      <c r="E53" s="23"/>
      <c r="H53" s="23"/>
    </row>
    <row r="54" spans="1:8" ht="15" x14ac:dyDescent="0.25">
      <c r="A54" s="23"/>
      <c r="B54" s="24"/>
      <c r="C54" s="25"/>
      <c r="D54" s="24"/>
      <c r="E54" s="26"/>
      <c r="F54" s="24"/>
      <c r="G54" s="24"/>
      <c r="H54" s="23"/>
    </row>
    <row r="55" spans="1:8" ht="14.25" x14ac:dyDescent="0.25">
      <c r="A55" s="20"/>
      <c r="B55" s="27"/>
      <c r="C55" s="27"/>
      <c r="D55" s="27"/>
      <c r="E55" s="27"/>
      <c r="F55" s="27"/>
      <c r="G55" s="27"/>
    </row>
    <row r="56" spans="1:8" ht="14.25" hidden="1" x14ac:dyDescent="0.25">
      <c r="A56" s="28"/>
    </row>
    <row r="57" spans="1:8" ht="14.25" hidden="1" x14ac:dyDescent="0.25">
      <c r="A57" s="28"/>
    </row>
    <row r="58" spans="1:8" ht="0" hidden="1" customHeight="1" x14ac:dyDescent="0.25"/>
    <row r="59" spans="1:8" ht="0" hidden="1" customHeight="1" x14ac:dyDescent="0.25"/>
    <row r="60" spans="1:8" ht="0" hidden="1" customHeight="1" x14ac:dyDescent="0.25"/>
    <row r="61" spans="1:8" ht="0" hidden="1" customHeight="1" x14ac:dyDescent="0.25"/>
    <row r="62" spans="1:8" ht="0" hidden="1" customHeight="1" x14ac:dyDescent="0.25"/>
    <row r="63" spans="1:8" ht="0" hidden="1" customHeight="1" x14ac:dyDescent="0.25"/>
    <row r="64" spans="1:8" ht="0" hidden="1" customHeight="1" x14ac:dyDescent="0.25"/>
    <row r="65" ht="0" hidden="1" customHeight="1" x14ac:dyDescent="0.25"/>
    <row r="66" ht="0" hidden="1" customHeight="1" x14ac:dyDescent="0.25"/>
    <row r="67" ht="0" hidden="1" customHeight="1" x14ac:dyDescent="0.25"/>
    <row r="68" ht="0" hidden="1" customHeight="1" x14ac:dyDescent="0.25"/>
    <row r="69" ht="0" hidden="1" customHeight="1" x14ac:dyDescent="0.25"/>
    <row r="70" ht="0" hidden="1" customHeight="1" x14ac:dyDescent="0.25"/>
    <row r="71" ht="0" hidden="1" customHeight="1" x14ac:dyDescent="0.25"/>
    <row r="72" ht="0" hidden="1" customHeight="1" x14ac:dyDescent="0.25"/>
    <row r="73" ht="0" hidden="1" customHeight="1" x14ac:dyDescent="0.25"/>
    <row r="74" ht="0" hidden="1" customHeight="1" x14ac:dyDescent="0.25"/>
    <row r="75" ht="0" hidden="1" customHeight="1" x14ac:dyDescent="0.25"/>
    <row r="76" ht="0" hidden="1" customHeight="1" x14ac:dyDescent="0.25"/>
    <row r="77" ht="0" hidden="1" customHeight="1" x14ac:dyDescent="0.25"/>
    <row r="78" ht="0" hidden="1" customHeight="1" x14ac:dyDescent="0.25"/>
    <row r="79" ht="0" hidden="1" customHeight="1" x14ac:dyDescent="0.25"/>
    <row r="80" ht="0" hidden="1" customHeight="1" x14ac:dyDescent="0.25"/>
    <row r="81" ht="0" hidden="1" customHeight="1" x14ac:dyDescent="0.25"/>
    <row r="82" ht="0" hidden="1" customHeight="1" x14ac:dyDescent="0.25"/>
    <row r="83" ht="0" hidden="1" customHeight="1" x14ac:dyDescent="0.25"/>
    <row r="84" ht="0" hidden="1" customHeight="1" x14ac:dyDescent="0.25"/>
    <row r="85" ht="0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  <row r="94" ht="0" hidden="1" customHeight="1" x14ac:dyDescent="0.25"/>
    <row r="95" ht="0" hidden="1" customHeight="1" x14ac:dyDescent="0.25"/>
    <row r="96" ht="0" hidden="1" customHeight="1" x14ac:dyDescent="0.25"/>
    <row r="97" ht="0" hidden="1" customHeight="1" x14ac:dyDescent="0.25"/>
    <row r="98" ht="0" hidden="1" customHeight="1" x14ac:dyDescent="0.25"/>
    <row r="99" ht="0" hidden="1" customHeight="1" x14ac:dyDescent="0.25"/>
    <row r="100" ht="0" hidden="1" customHeight="1" x14ac:dyDescent="0.25"/>
    <row r="101" ht="0" hidden="1" customHeight="1" x14ac:dyDescent="0.25"/>
    <row r="102" ht="0" hidden="1" customHeight="1" x14ac:dyDescent="0.25"/>
    <row r="103" ht="0" hidden="1" customHeight="1" x14ac:dyDescent="0.25"/>
    <row r="104" ht="0" hidden="1" customHeight="1" x14ac:dyDescent="0.25"/>
    <row r="105" ht="0" hidden="1" customHeight="1" x14ac:dyDescent="0.25"/>
    <row r="106" ht="0" hidden="1" customHeight="1" x14ac:dyDescent="0.25"/>
    <row r="107" ht="0" hidden="1" customHeight="1" x14ac:dyDescent="0.25"/>
    <row r="108" ht="0" hidden="1" customHeight="1" x14ac:dyDescent="0.25"/>
    <row r="109" ht="0" hidden="1" customHeight="1" x14ac:dyDescent="0.25"/>
    <row r="110" ht="0" hidden="1" customHeight="1" x14ac:dyDescent="0.25"/>
    <row r="111" ht="0" hidden="1" customHeight="1" x14ac:dyDescent="0.25"/>
    <row r="112" ht="0" hidden="1" customHeight="1" x14ac:dyDescent="0.25"/>
    <row r="113" ht="0" hidden="1" customHeight="1" x14ac:dyDescent="0.25"/>
    <row r="114" ht="0" hidden="1" customHeight="1" x14ac:dyDescent="0.25"/>
    <row r="115" ht="0" hidden="1" customHeight="1" x14ac:dyDescent="0.25"/>
    <row r="116" ht="0" hidden="1" customHeight="1" x14ac:dyDescent="0.25"/>
    <row r="117" ht="0" hidden="1" customHeight="1" x14ac:dyDescent="0.25"/>
    <row r="118" ht="0" hidden="1" customHeight="1" x14ac:dyDescent="0.25"/>
    <row r="119" ht="0" hidden="1" customHeight="1" x14ac:dyDescent="0.25"/>
    <row r="120" ht="0" hidden="1" customHeight="1" x14ac:dyDescent="0.25"/>
    <row r="121" ht="0" hidden="1" customHeight="1" x14ac:dyDescent="0.25"/>
    <row r="122" ht="0" hidden="1" customHeight="1" x14ac:dyDescent="0.25"/>
    <row r="123" ht="0" hidden="1" customHeight="1" x14ac:dyDescent="0.25"/>
  </sheetData>
  <sheetProtection algorithmName="SHA-512" hashValue="eVD5x/ske8pcdeY3M2HuI751Oe1nQ2dsqOeifpH3nT+tqh7COXF7DA+zEnH9EjnzVKLe8sCXUSwwqZNuDEOg7A==" saltValue="grtspJYkXqnyFuEttqpXxw==" spinCount="100000" sheet="1" objects="1" scenarios="1" selectLockedCells="1"/>
  <mergeCells count="30">
    <mergeCell ref="B6:G6"/>
    <mergeCell ref="B8:G8"/>
    <mergeCell ref="B10:D10"/>
    <mergeCell ref="B23:G23"/>
    <mergeCell ref="B25:C25"/>
    <mergeCell ref="D25:G25"/>
    <mergeCell ref="B35:G35"/>
    <mergeCell ref="D26:G26"/>
    <mergeCell ref="B27:D27"/>
    <mergeCell ref="E27:G27"/>
    <mergeCell ref="B29:C29"/>
    <mergeCell ref="D29:G29"/>
    <mergeCell ref="D30:G30"/>
    <mergeCell ref="B31:C31"/>
    <mergeCell ref="D31:G31"/>
    <mergeCell ref="D32:G32"/>
    <mergeCell ref="B33:F33"/>
    <mergeCell ref="B34:G34"/>
    <mergeCell ref="B52:G52"/>
    <mergeCell ref="B37:G37"/>
    <mergeCell ref="B39:F39"/>
    <mergeCell ref="B40:G40"/>
    <mergeCell ref="B41:G41"/>
    <mergeCell ref="B43:F43"/>
    <mergeCell ref="B44:G44"/>
    <mergeCell ref="B45:G45"/>
    <mergeCell ref="B47:G47"/>
    <mergeCell ref="B48:G48"/>
    <mergeCell ref="B49:G49"/>
    <mergeCell ref="B51:F51"/>
  </mergeCells>
  <conditionalFormatting sqref="C26 C30 A35 A41 A45 A49 C32">
    <cfRule type="expression" dxfId="18" priority="1">
      <formula>$G$51="mostrar"</formula>
    </cfRule>
  </conditionalFormatting>
  <conditionalFormatting sqref="A49 A45 A41 A35 C32 C30 C26">
    <cfRule type="expression" dxfId="17" priority="2">
      <formula>#REF!="mostrar"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2" r:id="rId1"/>
  <headerFooter>
    <oddFooter xml:space="preserve">&amp;C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7286-649F-4297-977A-6C49D6131140}">
  <sheetPr>
    <pageSetUpPr fitToPage="1"/>
  </sheetPr>
  <dimension ref="A1:J87"/>
  <sheetViews>
    <sheetView showGridLines="0" showRowColHeaders="0" showRuler="0" showWhiteSpace="0" zoomScale="130" zoomScaleNormal="130" workbookViewId="0">
      <selection activeCell="G19" sqref="G19"/>
    </sheetView>
  </sheetViews>
  <sheetFormatPr baseColWidth="10" defaultColWidth="0" defaultRowHeight="0" customHeight="1" zeroHeight="1" x14ac:dyDescent="0.2"/>
  <cols>
    <col min="1" max="1" width="6.28515625" style="77" customWidth="1"/>
    <col min="2" max="5" width="10.7109375" style="77" customWidth="1"/>
    <col min="6" max="6" width="12.7109375" style="77" customWidth="1"/>
    <col min="7" max="7" width="10.7109375" style="77" customWidth="1"/>
    <col min="8" max="9" width="5.7109375" style="77" customWidth="1"/>
    <col min="10" max="10" width="0" style="77" hidden="1" customWidth="1"/>
    <col min="11" max="16384" width="11.42578125" style="77" hidden="1"/>
  </cols>
  <sheetData>
    <row r="1" spans="1:8" ht="12.75" x14ac:dyDescent="0.2"/>
    <row r="2" spans="1:8" ht="12.75" x14ac:dyDescent="0.2">
      <c r="A2" s="78"/>
      <c r="B2" s="78"/>
      <c r="C2" s="78"/>
      <c r="D2" s="78"/>
      <c r="E2" s="78"/>
      <c r="F2" s="78"/>
      <c r="G2" s="78"/>
    </row>
    <row r="3" spans="1:8" ht="12.75" x14ac:dyDescent="0.2">
      <c r="A3" s="79"/>
      <c r="B3" s="79"/>
      <c r="C3" s="79"/>
      <c r="D3" s="79"/>
      <c r="E3" s="79"/>
      <c r="F3" s="79"/>
    </row>
    <row r="4" spans="1:8" ht="12.75" x14ac:dyDescent="0.2">
      <c r="A4" s="79"/>
      <c r="B4" s="79"/>
      <c r="C4" s="79"/>
      <c r="D4" s="79"/>
      <c r="E4" s="79"/>
      <c r="F4" s="79"/>
    </row>
    <row r="5" spans="1:8" ht="15" customHeight="1" x14ac:dyDescent="0.2">
      <c r="B5" s="105" t="s">
        <v>190</v>
      </c>
      <c r="C5" s="105"/>
      <c r="D5" s="105"/>
      <c r="E5" s="105"/>
      <c r="F5" s="105"/>
      <c r="G5" s="105"/>
      <c r="H5" s="80"/>
    </row>
    <row r="6" spans="1:8" ht="5.25" customHeight="1" x14ac:dyDescent="0.2">
      <c r="A6" s="81"/>
      <c r="B6" s="81"/>
      <c r="C6" s="81"/>
      <c r="D6" s="81"/>
      <c r="E6" s="81"/>
      <c r="F6" s="81"/>
      <c r="G6" s="81"/>
      <c r="H6" s="81"/>
    </row>
    <row r="7" spans="1:8" ht="14.25" x14ac:dyDescent="0.25">
      <c r="B7" s="108" t="s">
        <v>191</v>
      </c>
      <c r="C7" s="108"/>
      <c r="D7" s="108"/>
      <c r="E7" s="108"/>
      <c r="F7" s="108"/>
      <c r="G7" s="108"/>
      <c r="H7" s="108"/>
    </row>
    <row r="8" spans="1:8" ht="5.25" customHeight="1" x14ac:dyDescent="0.2">
      <c r="A8" s="82"/>
      <c r="B8" s="82"/>
      <c r="C8" s="82"/>
      <c r="D8" s="82"/>
      <c r="E8" s="82"/>
      <c r="F8" s="82"/>
      <c r="G8" s="82"/>
      <c r="H8" s="82"/>
    </row>
    <row r="9" spans="1:8" ht="15" customHeight="1" x14ac:dyDescent="0.2">
      <c r="A9" s="82"/>
      <c r="B9" s="83"/>
      <c r="C9" s="83"/>
      <c r="D9" s="83"/>
      <c r="E9" s="83"/>
      <c r="F9" s="83"/>
      <c r="G9" s="83"/>
      <c r="H9" s="82"/>
    </row>
    <row r="10" spans="1:8" ht="12.75" x14ac:dyDescent="0.2">
      <c r="A10" s="84"/>
      <c r="B10" s="83"/>
      <c r="C10" s="83"/>
      <c r="D10" s="83"/>
      <c r="E10" s="83"/>
      <c r="F10" s="83"/>
      <c r="G10" s="83"/>
    </row>
    <row r="11" spans="1:8" s="85" customFormat="1" ht="12.75" x14ac:dyDescent="0.25">
      <c r="B11" s="83"/>
      <c r="C11" s="83"/>
      <c r="D11" s="83"/>
      <c r="E11" s="83"/>
      <c r="F11" s="83"/>
      <c r="G11" s="83"/>
    </row>
    <row r="12" spans="1:8" s="85" customFormat="1" ht="12.75" x14ac:dyDescent="0.25">
      <c r="B12" s="83"/>
      <c r="C12" s="83"/>
      <c r="D12" s="83"/>
      <c r="E12" s="83"/>
      <c r="F12" s="83"/>
      <c r="G12" s="83"/>
    </row>
    <row r="13" spans="1:8" s="85" customFormat="1" ht="5.25" customHeight="1" x14ac:dyDescent="0.25">
      <c r="B13" s="86"/>
      <c r="C13" s="86"/>
      <c r="D13" s="86"/>
      <c r="E13" s="86"/>
      <c r="F13" s="86"/>
      <c r="G13" s="86"/>
    </row>
    <row r="14" spans="1:8" s="1" customFormat="1" ht="14.25" x14ac:dyDescent="0.25">
      <c r="A14" s="36"/>
      <c r="B14" s="184" t="s">
        <v>192</v>
      </c>
      <c r="C14" s="184"/>
      <c r="D14" s="184"/>
      <c r="E14" s="23"/>
      <c r="F14" s="23"/>
      <c r="G14" s="23"/>
      <c r="H14" s="87"/>
    </row>
    <row r="15" spans="1:8" s="1" customFormat="1" ht="14.25" customHeight="1" x14ac:dyDescent="0.25">
      <c r="A15" s="36"/>
      <c r="B15" s="178" t="s">
        <v>193</v>
      </c>
      <c r="C15" s="178"/>
      <c r="D15" s="189" t="s">
        <v>200</v>
      </c>
      <c r="E15" s="189"/>
      <c r="F15" s="189"/>
      <c r="G15" s="189"/>
      <c r="H15" s="87"/>
    </row>
    <row r="16" spans="1:8" s="1" customFormat="1" ht="14.25" customHeight="1" x14ac:dyDescent="0.25">
      <c r="D16" s="96" t="str">
        <f>IF($G$60="mostrar","Where is Alonso?","")</f>
        <v/>
      </c>
      <c r="E16" s="96"/>
      <c r="F16" s="96"/>
      <c r="G16" s="96"/>
    </row>
    <row r="17" spans="1:8" s="1" customFormat="1" ht="14.25" customHeight="1" x14ac:dyDescent="0.25">
      <c r="A17" s="36"/>
      <c r="B17" s="178" t="s">
        <v>194</v>
      </c>
      <c r="C17" s="178"/>
      <c r="D17" s="189" t="s">
        <v>201</v>
      </c>
      <c r="E17" s="189"/>
      <c r="F17" s="189"/>
      <c r="G17" s="189"/>
      <c r="H17" s="87"/>
    </row>
    <row r="18" spans="1:8" s="1" customFormat="1" ht="14.25" x14ac:dyDescent="0.25">
      <c r="C18" s="54"/>
      <c r="D18" s="96" t="str">
        <f>IF($G$60="mostrar","He is in the house / Alonso is in the house","")</f>
        <v/>
      </c>
      <c r="E18" s="96"/>
      <c r="F18" s="96"/>
      <c r="G18" s="96"/>
    </row>
    <row r="19" spans="1:8" s="1" customFormat="1" ht="5.25" customHeight="1" x14ac:dyDescent="0.25">
      <c r="A19" s="36"/>
      <c r="B19" s="36"/>
      <c r="C19" s="54"/>
      <c r="D19" s="88"/>
      <c r="E19" s="36"/>
      <c r="F19" s="36"/>
    </row>
    <row r="20" spans="1:8" s="1" customFormat="1" ht="14.25" x14ac:dyDescent="0.25">
      <c r="A20" s="35"/>
      <c r="B20" s="32" t="s">
        <v>195</v>
      </c>
      <c r="C20" s="87"/>
      <c r="D20" s="87"/>
      <c r="E20" s="36"/>
      <c r="F20" s="36"/>
    </row>
    <row r="21" spans="1:8" s="1" customFormat="1" ht="15" customHeight="1" x14ac:dyDescent="0.25">
      <c r="A21" s="35"/>
      <c r="B21" s="178" t="s">
        <v>193</v>
      </c>
      <c r="C21" s="178"/>
      <c r="D21" s="166" t="s">
        <v>202</v>
      </c>
      <c r="E21" s="166"/>
      <c r="F21" s="166"/>
      <c r="G21" s="166"/>
    </row>
    <row r="22" spans="1:8" s="1" customFormat="1" ht="14.25" customHeight="1" x14ac:dyDescent="0.25">
      <c r="A22" s="35"/>
      <c r="B22" s="89"/>
      <c r="C22" s="89"/>
      <c r="D22" s="187"/>
      <c r="E22" s="187"/>
      <c r="F22" s="187"/>
      <c r="G22" s="187"/>
    </row>
    <row r="23" spans="1:8" s="1" customFormat="1" ht="14.25" customHeight="1" x14ac:dyDescent="0.25">
      <c r="D23" s="181" t="str">
        <f>IF($G$60="mostrar","What is Alonso doing on the sofa / what’s Alonso doing on the sofa?","")</f>
        <v/>
      </c>
      <c r="E23" s="181"/>
      <c r="F23" s="181"/>
      <c r="G23" s="181"/>
    </row>
    <row r="24" spans="1:8" s="1" customFormat="1" ht="14.25" customHeight="1" x14ac:dyDescent="0.25">
      <c r="D24" s="116"/>
      <c r="E24" s="116"/>
      <c r="F24" s="116"/>
      <c r="G24" s="116"/>
    </row>
    <row r="25" spans="1:8" s="1" customFormat="1" ht="14.25" customHeight="1" x14ac:dyDescent="0.25">
      <c r="A25" s="14"/>
      <c r="B25" s="178" t="s">
        <v>194</v>
      </c>
      <c r="C25" s="178"/>
      <c r="D25" s="166" t="s">
        <v>203</v>
      </c>
      <c r="E25" s="166"/>
      <c r="F25" s="166"/>
      <c r="G25" s="166"/>
    </row>
    <row r="26" spans="1:8" s="1" customFormat="1" ht="12.75" customHeight="1" x14ac:dyDescent="0.25">
      <c r="A26" s="6"/>
      <c r="B26" s="6"/>
      <c r="C26" s="6"/>
      <c r="D26" s="187"/>
      <c r="E26" s="187"/>
      <c r="F26" s="187"/>
      <c r="G26" s="187"/>
      <c r="H26" s="6"/>
    </row>
    <row r="27" spans="1:8" s="1" customFormat="1" ht="14.25" customHeight="1" x14ac:dyDescent="0.25">
      <c r="C27" s="54"/>
      <c r="D27" s="181" t="str">
        <f>IF($G$60="mostrar","He is resting / he is resting on the sofa / Alonso is resting","")</f>
        <v/>
      </c>
      <c r="E27" s="181"/>
      <c r="F27" s="181"/>
      <c r="G27" s="181"/>
    </row>
    <row r="28" spans="1:8" s="1" customFormat="1" ht="14.25" x14ac:dyDescent="0.25">
      <c r="D28" s="116"/>
      <c r="E28" s="116"/>
      <c r="F28" s="116"/>
      <c r="G28" s="116"/>
    </row>
    <row r="29" spans="1:8" s="1" customFormat="1" ht="5.25" customHeight="1" x14ac:dyDescent="0.25">
      <c r="C29" s="54"/>
      <c r="D29" s="55"/>
      <c r="E29" s="55"/>
      <c r="F29" s="55"/>
      <c r="G29" s="55"/>
    </row>
    <row r="30" spans="1:8" s="1" customFormat="1" ht="14.25" x14ac:dyDescent="0.25">
      <c r="A30" s="6"/>
      <c r="B30" s="113" t="s">
        <v>196</v>
      </c>
      <c r="C30" s="113"/>
      <c r="D30" s="113"/>
      <c r="E30" s="6"/>
      <c r="F30" s="6"/>
      <c r="G30" s="6"/>
      <c r="H30" s="6"/>
    </row>
    <row r="31" spans="1:8" s="1" customFormat="1" ht="14.25" customHeight="1" x14ac:dyDescent="0.25">
      <c r="A31" s="14"/>
      <c r="B31" s="178" t="s">
        <v>193</v>
      </c>
      <c r="C31" s="178"/>
      <c r="D31" s="188" t="s">
        <v>204</v>
      </c>
      <c r="E31" s="188"/>
      <c r="F31" s="188"/>
      <c r="G31" s="188"/>
    </row>
    <row r="32" spans="1:8" s="1" customFormat="1" ht="14.25" customHeight="1" x14ac:dyDescent="0.25">
      <c r="D32" s="96" t="str">
        <f>IF($G$60="mostrar","What is Doris planting / what’s Doris planting?","")</f>
        <v/>
      </c>
      <c r="E32" s="96"/>
      <c r="F32" s="96"/>
      <c r="G32" s="96"/>
    </row>
    <row r="33" spans="1:8" s="1" customFormat="1" ht="15" customHeight="1" x14ac:dyDescent="0.25">
      <c r="A33" s="32"/>
      <c r="B33" s="178" t="s">
        <v>194</v>
      </c>
      <c r="C33" s="178"/>
      <c r="D33" s="166" t="s">
        <v>205</v>
      </c>
      <c r="E33" s="166"/>
      <c r="F33" s="166"/>
      <c r="G33" s="166"/>
      <c r="H33" s="32"/>
    </row>
    <row r="34" spans="1:8" s="1" customFormat="1" ht="14.25" x14ac:dyDescent="0.25">
      <c r="A34" s="32"/>
      <c r="B34" s="32"/>
      <c r="C34" s="32"/>
      <c r="D34" s="187"/>
      <c r="E34" s="187"/>
      <c r="F34" s="187"/>
      <c r="G34" s="187"/>
      <c r="H34" s="32"/>
    </row>
    <row r="35" spans="1:8" s="1" customFormat="1" ht="14.25" x14ac:dyDescent="0.25">
      <c r="C35" s="54"/>
      <c r="D35" s="181" t="str">
        <f>IF($G$60="mostrar","She is planting flowers in the garden / Doris is planting flowers in the garden","")</f>
        <v/>
      </c>
      <c r="E35" s="181"/>
      <c r="F35" s="181"/>
      <c r="G35" s="181"/>
    </row>
    <row r="36" spans="1:8" s="1" customFormat="1" ht="14.25" customHeight="1" x14ac:dyDescent="0.25">
      <c r="C36" s="54"/>
      <c r="D36" s="116"/>
      <c r="E36" s="116"/>
      <c r="F36" s="116"/>
      <c r="G36" s="116"/>
    </row>
    <row r="37" spans="1:8" s="1" customFormat="1" ht="5.25" customHeight="1" x14ac:dyDescent="0.25">
      <c r="D37" s="90"/>
      <c r="E37" s="90"/>
      <c r="F37" s="90"/>
      <c r="G37" s="90"/>
    </row>
    <row r="38" spans="1:8" s="1" customFormat="1" ht="14.25" x14ac:dyDescent="0.25">
      <c r="A38" s="58"/>
      <c r="B38" s="183" t="s">
        <v>197</v>
      </c>
      <c r="C38" s="183"/>
      <c r="D38" s="183"/>
      <c r="E38" s="183"/>
      <c r="F38" s="183"/>
      <c r="G38" s="58"/>
      <c r="H38" s="58"/>
    </row>
    <row r="39" spans="1:8" s="1" customFormat="1" ht="14.25" customHeight="1" x14ac:dyDescent="0.25">
      <c r="A39" s="58"/>
      <c r="B39" s="178" t="s">
        <v>193</v>
      </c>
      <c r="C39" s="178"/>
      <c r="D39" s="188" t="s">
        <v>206</v>
      </c>
      <c r="E39" s="188"/>
      <c r="F39" s="188"/>
      <c r="G39" s="188"/>
      <c r="H39" s="58"/>
    </row>
    <row r="40" spans="1:8" s="1" customFormat="1" ht="14.25" customHeight="1" x14ac:dyDescent="0.25">
      <c r="D40" s="96" t="str">
        <f>IF($G$60="mostrar","Where are his siblings?","")</f>
        <v/>
      </c>
      <c r="E40" s="96"/>
      <c r="F40" s="96"/>
      <c r="G40" s="96"/>
    </row>
    <row r="41" spans="1:8" s="1" customFormat="1" ht="14.25" customHeight="1" x14ac:dyDescent="0.25">
      <c r="A41" s="20"/>
      <c r="B41" s="178" t="s">
        <v>194</v>
      </c>
      <c r="C41" s="178"/>
      <c r="D41" s="188" t="s">
        <v>207</v>
      </c>
      <c r="E41" s="188"/>
      <c r="F41" s="188"/>
      <c r="G41" s="188"/>
      <c r="H41" s="20"/>
    </row>
    <row r="42" spans="1:8" s="1" customFormat="1" ht="14.25" x14ac:dyDescent="0.25">
      <c r="C42" s="54"/>
      <c r="D42" s="96" t="str">
        <f>IF($G$60="mostrar","His siblings are on the bed / they are on the bed","")</f>
        <v/>
      </c>
      <c r="E42" s="96"/>
      <c r="F42" s="96"/>
      <c r="G42" s="96"/>
    </row>
    <row r="43" spans="1:8" s="1" customFormat="1" ht="5.25" customHeight="1" x14ac:dyDescent="0.25">
      <c r="A43" s="6"/>
      <c r="B43" s="6"/>
      <c r="C43" s="54"/>
      <c r="D43" s="91"/>
      <c r="E43" s="6"/>
      <c r="F43" s="6"/>
      <c r="G43" s="6"/>
      <c r="H43" s="6"/>
    </row>
    <row r="44" spans="1:8" s="1" customFormat="1" ht="15" customHeight="1" x14ac:dyDescent="0.25">
      <c r="A44" s="20"/>
      <c r="B44" s="113" t="s">
        <v>198</v>
      </c>
      <c r="C44" s="113"/>
      <c r="D44" s="113"/>
      <c r="E44" s="113"/>
      <c r="F44" s="113"/>
      <c r="G44" s="113"/>
      <c r="H44" s="20"/>
    </row>
    <row r="45" spans="1:8" s="1" customFormat="1" ht="14.25" customHeight="1" x14ac:dyDescent="0.25">
      <c r="A45" s="20"/>
      <c r="B45" s="178" t="s">
        <v>193</v>
      </c>
      <c r="C45" s="178"/>
      <c r="D45" s="188" t="s">
        <v>208</v>
      </c>
      <c r="E45" s="188"/>
      <c r="F45" s="188"/>
      <c r="G45" s="188"/>
      <c r="H45" s="20"/>
    </row>
    <row r="46" spans="1:8" s="1" customFormat="1" ht="14.25" customHeight="1" x14ac:dyDescent="0.25">
      <c r="D46" s="96" t="str">
        <f>IF($G$60="mostrar","What are his siblings watching?","")</f>
        <v/>
      </c>
      <c r="E46" s="96"/>
      <c r="F46" s="96"/>
      <c r="G46" s="96"/>
    </row>
    <row r="47" spans="1:8" s="1" customFormat="1" ht="15" customHeight="1" x14ac:dyDescent="0.25">
      <c r="A47" s="20"/>
      <c r="B47" s="178" t="s">
        <v>194</v>
      </c>
      <c r="C47" s="178"/>
      <c r="D47" s="166" t="s">
        <v>209</v>
      </c>
      <c r="E47" s="166"/>
      <c r="F47" s="166"/>
      <c r="G47" s="166"/>
      <c r="H47" s="20"/>
    </row>
    <row r="48" spans="1:8" s="1" customFormat="1" ht="14.25" x14ac:dyDescent="0.25">
      <c r="A48" s="23"/>
      <c r="B48" s="23"/>
      <c r="C48" s="23"/>
      <c r="D48" s="187"/>
      <c r="E48" s="187"/>
      <c r="F48" s="187"/>
      <c r="G48" s="187"/>
      <c r="H48" s="23"/>
    </row>
    <row r="49" spans="1:10" s="1" customFormat="1" ht="14.25" x14ac:dyDescent="0.25">
      <c r="C49" s="54"/>
      <c r="D49" s="181" t="str">
        <f>IF($G$60="mostrar","His siblings are watching a movie – they are watching a movie","")</f>
        <v/>
      </c>
      <c r="E49" s="181"/>
      <c r="F49" s="181"/>
      <c r="G49" s="181"/>
    </row>
    <row r="50" spans="1:10" s="1" customFormat="1" ht="14.25" customHeight="1" x14ac:dyDescent="0.25">
      <c r="C50" s="54"/>
      <c r="D50" s="116"/>
      <c r="E50" s="116"/>
      <c r="F50" s="116"/>
      <c r="G50" s="116"/>
    </row>
    <row r="51" spans="1:10" s="1" customFormat="1" ht="5.25" customHeight="1" x14ac:dyDescent="0.25"/>
    <row r="52" spans="1:10" s="1" customFormat="1" ht="14.25" x14ac:dyDescent="0.25">
      <c r="A52" s="20"/>
      <c r="B52" s="113" t="s">
        <v>199</v>
      </c>
      <c r="C52" s="113"/>
      <c r="D52" s="113"/>
      <c r="E52" s="113"/>
      <c r="F52" s="20"/>
      <c r="G52" s="20"/>
      <c r="H52" s="20"/>
    </row>
    <row r="53" spans="1:10" s="1" customFormat="1" ht="14.25" customHeight="1" x14ac:dyDescent="0.25">
      <c r="A53" s="20"/>
      <c r="B53" s="178" t="s">
        <v>193</v>
      </c>
      <c r="C53" s="178"/>
      <c r="D53" s="188" t="s">
        <v>210</v>
      </c>
      <c r="E53" s="188"/>
      <c r="F53" s="188"/>
      <c r="G53" s="188"/>
      <c r="H53" s="20"/>
    </row>
    <row r="54" spans="1:10" s="1" customFormat="1" ht="14.25" customHeight="1" x14ac:dyDescent="0.25">
      <c r="D54" s="96" t="str">
        <f>IF($G$60="mostrar","Is Alonso in his house today?","")</f>
        <v/>
      </c>
      <c r="E54" s="96"/>
      <c r="F54" s="96"/>
      <c r="G54" s="96"/>
    </row>
    <row r="55" spans="1:10" s="1" customFormat="1" ht="15" customHeight="1" x14ac:dyDescent="0.25">
      <c r="A55" s="20"/>
      <c r="B55" s="178" t="s">
        <v>194</v>
      </c>
      <c r="C55" s="178"/>
      <c r="D55" s="185" t="s">
        <v>211</v>
      </c>
      <c r="E55" s="185"/>
      <c r="F55" s="185"/>
      <c r="G55" s="185"/>
      <c r="H55" s="20"/>
    </row>
    <row r="56" spans="1:10" s="1" customFormat="1" ht="14.25" x14ac:dyDescent="0.25">
      <c r="A56" s="20"/>
      <c r="B56" s="20"/>
      <c r="C56" s="20"/>
      <c r="D56" s="186"/>
      <c r="E56" s="186"/>
      <c r="F56" s="186"/>
      <c r="G56" s="186"/>
      <c r="H56" s="20"/>
    </row>
    <row r="57" spans="1:10" ht="15" customHeight="1" x14ac:dyDescent="0.25">
      <c r="C57" s="92"/>
      <c r="D57" s="181" t="str">
        <f>IF($G$60="mostrar","Yes, he is / yes, Alonso is / yes, he is in his house","")</f>
        <v/>
      </c>
      <c r="E57" s="181"/>
      <c r="F57" s="181"/>
      <c r="G57" s="181"/>
    </row>
    <row r="58" spans="1:10" ht="14.25" customHeight="1" x14ac:dyDescent="0.25">
      <c r="A58" s="93"/>
      <c r="B58" s="93"/>
      <c r="C58" s="92"/>
      <c r="D58" s="94"/>
      <c r="E58" s="94"/>
      <c r="F58" s="94"/>
      <c r="G58" s="94"/>
      <c r="H58" s="93"/>
    </row>
    <row r="59" spans="1:10" ht="5.25" customHeight="1" x14ac:dyDescent="0.2">
      <c r="A59" s="93"/>
      <c r="B59" s="93"/>
      <c r="C59" s="93"/>
      <c r="D59" s="93"/>
      <c r="E59" s="93"/>
      <c r="F59" s="93"/>
      <c r="G59" s="93"/>
      <c r="H59" s="93"/>
    </row>
    <row r="60" spans="1:10" ht="15" customHeight="1" x14ac:dyDescent="0.25">
      <c r="A60" s="83"/>
      <c r="B60" s="110" t="s">
        <v>50</v>
      </c>
      <c r="C60" s="110"/>
      <c r="D60" s="110"/>
      <c r="E60" s="110"/>
      <c r="F60" s="110"/>
      <c r="G60" s="110"/>
      <c r="H60"/>
      <c r="I60"/>
      <c r="J60"/>
    </row>
    <row r="61" spans="1:10" ht="12.75" x14ac:dyDescent="0.2">
      <c r="A61" s="83"/>
      <c r="B61" s="100"/>
      <c r="C61" s="100"/>
      <c r="D61" s="100"/>
      <c r="E61" s="100"/>
      <c r="F61" s="100"/>
      <c r="G61" s="100"/>
      <c r="H61" s="83"/>
    </row>
    <row r="62" spans="1:10" ht="15" customHeight="1" x14ac:dyDescent="0.2">
      <c r="A62" s="83"/>
      <c r="B62" s="83"/>
      <c r="C62" s="83"/>
      <c r="D62" s="83"/>
      <c r="E62" s="83"/>
      <c r="F62" s="83"/>
      <c r="G62" s="83"/>
      <c r="H62" s="83"/>
    </row>
    <row r="63" spans="1:10" ht="12.75" x14ac:dyDescent="0.2"/>
    <row r="64" spans="1:10" ht="12.75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5" hidden="1" customHeight="1" x14ac:dyDescent="0.2"/>
    <row r="87" ht="0" hidden="1" customHeight="1" x14ac:dyDescent="0.2"/>
  </sheetData>
  <sheetProtection algorithmName="SHA-512" hashValue="E4d61apIW+XmsBJCOIIw9NpTjityN6FY0EHiJj4Fj3/l1HHlEeXpy1NCZPyxoIT8ail/zTQpFFELpSkvPX75mA==" saltValue="4yGOPp6Dgl/AgSHese7lSA==" spinCount="100000" sheet="1" objects="1" scenarios="1" selectLockedCells="1" selectUnlockedCells="1"/>
  <mergeCells count="45">
    <mergeCell ref="D23:G24"/>
    <mergeCell ref="B5:G5"/>
    <mergeCell ref="B7:H7"/>
    <mergeCell ref="B14:D14"/>
    <mergeCell ref="B15:C15"/>
    <mergeCell ref="D15:G15"/>
    <mergeCell ref="D16:G16"/>
    <mergeCell ref="B17:C17"/>
    <mergeCell ref="D17:G17"/>
    <mergeCell ref="D18:G18"/>
    <mergeCell ref="B21:C21"/>
    <mergeCell ref="D21:G22"/>
    <mergeCell ref="B25:C25"/>
    <mergeCell ref="D25:G26"/>
    <mergeCell ref="D27:G28"/>
    <mergeCell ref="B30:D30"/>
    <mergeCell ref="B31:C31"/>
    <mergeCell ref="D31:G31"/>
    <mergeCell ref="B45:C45"/>
    <mergeCell ref="D45:G45"/>
    <mergeCell ref="D32:G32"/>
    <mergeCell ref="B33:C33"/>
    <mergeCell ref="D33:G34"/>
    <mergeCell ref="D35:G36"/>
    <mergeCell ref="B38:F38"/>
    <mergeCell ref="B39:C39"/>
    <mergeCell ref="D39:G39"/>
    <mergeCell ref="D40:G40"/>
    <mergeCell ref="B41:C41"/>
    <mergeCell ref="D41:G41"/>
    <mergeCell ref="D42:G42"/>
    <mergeCell ref="B44:G44"/>
    <mergeCell ref="B61:G61"/>
    <mergeCell ref="D46:G46"/>
    <mergeCell ref="B47:C47"/>
    <mergeCell ref="D47:G48"/>
    <mergeCell ref="D49:G50"/>
    <mergeCell ref="B52:E52"/>
    <mergeCell ref="B53:C53"/>
    <mergeCell ref="D53:G53"/>
    <mergeCell ref="D54:G54"/>
    <mergeCell ref="B55:C55"/>
    <mergeCell ref="D55:G56"/>
    <mergeCell ref="D57:G57"/>
    <mergeCell ref="B60:G60"/>
  </mergeCells>
  <conditionalFormatting sqref="C57:C58 C49:C50 C42:C43 C35:C36 C29 C27 C19">
    <cfRule type="expression" dxfId="2" priority="3">
      <formula>$G$60="mostrar"</formula>
    </cfRule>
  </conditionalFormatting>
  <conditionalFormatting sqref="C18">
    <cfRule type="expression" dxfId="1" priority="2">
      <formula>$G$60="mostrar"</formula>
    </cfRule>
  </conditionalFormatting>
  <conditionalFormatting sqref="D43 D29:G29 D19">
    <cfRule type="expression" dxfId="0" priority="1">
      <formula>$G$60="mostrar"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5FC66-CE39-4687-A610-7EED772D6F47}">
  <sheetPr>
    <pageSetUpPr fitToPage="1"/>
  </sheetPr>
  <dimension ref="A1:H99"/>
  <sheetViews>
    <sheetView showGridLines="0" showRowColHeaders="0" showRuler="0" zoomScale="130" zoomScaleNormal="130" workbookViewId="0">
      <selection activeCell="G19" sqref="G19"/>
    </sheetView>
  </sheetViews>
  <sheetFormatPr baseColWidth="10" defaultColWidth="0" defaultRowHeight="0" customHeight="1" zeroHeight="1" x14ac:dyDescent="0.25"/>
  <cols>
    <col min="1" max="1" width="11.42578125" style="1" customWidth="1"/>
    <col min="2" max="7" width="11.140625" style="1" customWidth="1"/>
    <col min="8" max="8" width="11.42578125" style="1" customWidth="1"/>
    <col min="9" max="16384" width="11.42578125" style="1" hidden="1"/>
  </cols>
  <sheetData>
    <row r="1" spans="1:8" ht="14.25" x14ac:dyDescent="0.25"/>
    <row r="2" spans="1:8" ht="14.25" x14ac:dyDescent="0.25"/>
    <row r="3" spans="1:8" ht="14.25" x14ac:dyDescent="0.25"/>
    <row r="4" spans="1:8" ht="5.0999999999999996" customHeight="1" x14ac:dyDescent="0.25">
      <c r="A4" s="2"/>
      <c r="B4" s="2"/>
      <c r="C4" s="2"/>
      <c r="D4" s="2"/>
      <c r="E4" s="2"/>
      <c r="F4" s="2"/>
      <c r="G4" s="2"/>
      <c r="H4" s="2"/>
    </row>
    <row r="5" spans="1:8" ht="5.0999999999999996" customHeight="1" x14ac:dyDescent="0.25">
      <c r="A5" s="2"/>
      <c r="B5" s="2"/>
      <c r="C5" s="2"/>
      <c r="D5" s="2"/>
      <c r="E5" s="2"/>
      <c r="F5" s="2"/>
      <c r="G5" s="2"/>
      <c r="H5" s="2"/>
    </row>
    <row r="6" spans="1:8" s="4" customFormat="1" ht="15" x14ac:dyDescent="0.25">
      <c r="A6" s="1"/>
      <c r="B6" s="105" t="s">
        <v>0</v>
      </c>
      <c r="C6" s="105"/>
      <c r="D6" s="105"/>
      <c r="E6" s="105"/>
      <c r="F6" s="105"/>
      <c r="G6" s="105"/>
      <c r="H6" s="3"/>
    </row>
    <row r="7" spans="1:8" ht="6.95" customHeight="1" x14ac:dyDescent="0.25">
      <c r="A7" s="2"/>
      <c r="B7" s="2"/>
      <c r="C7" s="2"/>
      <c r="D7" s="2"/>
      <c r="E7" s="2"/>
      <c r="F7" s="2"/>
      <c r="G7" s="2"/>
      <c r="H7" s="2"/>
    </row>
    <row r="8" spans="1:8" ht="14.25" x14ac:dyDescent="0.25">
      <c r="B8" s="106" t="s">
        <v>1</v>
      </c>
      <c r="C8" s="106"/>
      <c r="D8" s="106"/>
      <c r="E8" s="106"/>
      <c r="F8" s="106"/>
      <c r="G8" s="106"/>
    </row>
    <row r="9" spans="1:8" ht="5.0999999999999996" customHeight="1" x14ac:dyDescent="0.25">
      <c r="B9" s="5"/>
      <c r="C9" s="5"/>
      <c r="D9" s="5"/>
      <c r="E9" s="5"/>
      <c r="F9" s="5"/>
      <c r="G9" s="5"/>
    </row>
    <row r="10" spans="1:8" ht="14.25" x14ac:dyDescent="0.25">
      <c r="A10" s="6"/>
      <c r="B10" s="107" t="s">
        <v>2</v>
      </c>
      <c r="C10" s="107"/>
      <c r="D10" s="107"/>
      <c r="E10" s="6"/>
      <c r="F10" s="6"/>
      <c r="G10" s="6"/>
    </row>
    <row r="11" spans="1:8" ht="5.0999999999999996" customHeight="1" x14ac:dyDescent="0.25">
      <c r="A11" s="6"/>
      <c r="B11" s="6"/>
      <c r="C11" s="6"/>
      <c r="D11" s="6"/>
      <c r="E11" s="6"/>
      <c r="F11" s="6"/>
      <c r="G11" s="6"/>
    </row>
    <row r="12" spans="1:8" ht="14.25" x14ac:dyDescent="0.25">
      <c r="B12" s="1" t="s">
        <v>3</v>
      </c>
      <c r="C12" s="9"/>
      <c r="D12" s="29" t="s">
        <v>35</v>
      </c>
      <c r="E12" s="1" t="s">
        <v>4</v>
      </c>
      <c r="G12" s="29" t="s">
        <v>36</v>
      </c>
      <c r="H12" s="9"/>
    </row>
    <row r="13" spans="1:8" ht="14.25" x14ac:dyDescent="0.25">
      <c r="B13" s="1" t="s">
        <v>5</v>
      </c>
      <c r="C13" s="9"/>
      <c r="D13" s="30" t="s">
        <v>37</v>
      </c>
      <c r="E13" s="1" t="s">
        <v>6</v>
      </c>
      <c r="G13" s="30" t="s">
        <v>38</v>
      </c>
      <c r="H13" s="9"/>
    </row>
    <row r="14" spans="1:8" ht="14.25" x14ac:dyDescent="0.25">
      <c r="A14" s="11"/>
      <c r="B14" s="1" t="s">
        <v>7</v>
      </c>
      <c r="C14" s="9"/>
      <c r="D14" s="31" t="s">
        <v>39</v>
      </c>
      <c r="E14" s="1" t="s">
        <v>8</v>
      </c>
      <c r="G14" s="31" t="s">
        <v>36</v>
      </c>
      <c r="H14" s="9"/>
    </row>
    <row r="15" spans="1:8" ht="14.25" x14ac:dyDescent="0.25">
      <c r="A15" s="11"/>
      <c r="B15" s="1" t="s">
        <v>9</v>
      </c>
      <c r="C15" s="9"/>
      <c r="D15" s="31" t="s">
        <v>36</v>
      </c>
      <c r="E15" s="1" t="s">
        <v>10</v>
      </c>
      <c r="G15" s="31" t="s">
        <v>36</v>
      </c>
      <c r="H15" s="9"/>
    </row>
    <row r="16" spans="1:8" ht="14.25" x14ac:dyDescent="0.25">
      <c r="B16" s="1" t="s">
        <v>11</v>
      </c>
      <c r="C16" s="9"/>
      <c r="D16" s="30" t="s">
        <v>35</v>
      </c>
      <c r="E16" s="1" t="s">
        <v>12</v>
      </c>
      <c r="G16" s="30" t="s">
        <v>40</v>
      </c>
      <c r="H16" s="9"/>
    </row>
    <row r="17" spans="1:8" ht="14.25" x14ac:dyDescent="0.25">
      <c r="A17" s="14"/>
      <c r="B17" s="1" t="s">
        <v>13</v>
      </c>
      <c r="C17" s="9"/>
      <c r="D17" s="30" t="s">
        <v>35</v>
      </c>
      <c r="E17" s="1" t="s">
        <v>14</v>
      </c>
      <c r="G17" s="30" t="s">
        <v>35</v>
      </c>
      <c r="H17" s="9"/>
    </row>
    <row r="18" spans="1:8" ht="14.25" x14ac:dyDescent="0.25">
      <c r="A18" s="14"/>
      <c r="B18" s="1" t="s">
        <v>15</v>
      </c>
      <c r="C18" s="9"/>
      <c r="D18" s="30" t="s">
        <v>40</v>
      </c>
      <c r="E18" s="1" t="s">
        <v>16</v>
      </c>
      <c r="G18" s="30" t="s">
        <v>37</v>
      </c>
      <c r="H18" s="9"/>
    </row>
    <row r="19" spans="1:8" ht="14.25" x14ac:dyDescent="0.25">
      <c r="A19" s="14"/>
      <c r="B19" s="1" t="s">
        <v>17</v>
      </c>
      <c r="C19" s="9"/>
      <c r="D19" s="30" t="s">
        <v>41</v>
      </c>
      <c r="E19" s="1" t="s">
        <v>18</v>
      </c>
      <c r="G19" s="30" t="s">
        <v>38</v>
      </c>
      <c r="H19" s="9"/>
    </row>
    <row r="20" spans="1:8" ht="14.25" x14ac:dyDescent="0.25">
      <c r="A20" s="14"/>
      <c r="B20" s="1" t="s">
        <v>19</v>
      </c>
      <c r="C20" s="9"/>
      <c r="D20" s="30" t="s">
        <v>37</v>
      </c>
      <c r="E20" s="1" t="s">
        <v>20</v>
      </c>
      <c r="G20" s="30" t="s">
        <v>36</v>
      </c>
      <c r="H20" s="9"/>
    </row>
    <row r="21" spans="1:8" ht="14.25" x14ac:dyDescent="0.25">
      <c r="A21" s="14"/>
      <c r="B21" s="1" t="s">
        <v>21</v>
      </c>
      <c r="C21" s="9"/>
      <c r="D21" s="30" t="s">
        <v>40</v>
      </c>
      <c r="E21" s="1" t="s">
        <v>22</v>
      </c>
      <c r="G21" s="30" t="s">
        <v>37</v>
      </c>
      <c r="H21" s="9"/>
    </row>
    <row r="22" spans="1:8" ht="5.0999999999999996" customHeight="1" x14ac:dyDescent="0.25"/>
    <row r="23" spans="1:8" ht="14.25" x14ac:dyDescent="0.25">
      <c r="A23" s="14"/>
      <c r="B23" s="108" t="s">
        <v>23</v>
      </c>
      <c r="C23" s="108"/>
      <c r="D23" s="108"/>
      <c r="E23" s="108"/>
      <c r="F23" s="108"/>
      <c r="G23" s="108"/>
    </row>
    <row r="24" spans="1:8" ht="5.0999999999999996" customHeight="1" x14ac:dyDescent="0.25">
      <c r="A24" s="14"/>
      <c r="B24" s="16"/>
      <c r="C24" s="16"/>
      <c r="D24" s="16"/>
      <c r="E24" s="16"/>
      <c r="F24" s="16"/>
    </row>
    <row r="25" spans="1:8" ht="14.25" x14ac:dyDescent="0.25">
      <c r="A25" s="14"/>
      <c r="B25" s="102" t="s">
        <v>24</v>
      </c>
      <c r="C25" s="102"/>
      <c r="D25" s="109" t="s">
        <v>42</v>
      </c>
      <c r="E25" s="109"/>
      <c r="F25" s="109"/>
      <c r="G25" s="109"/>
    </row>
    <row r="26" spans="1:8" ht="14.25" x14ac:dyDescent="0.25">
      <c r="C26" s="17"/>
    </row>
    <row r="27" spans="1:8" ht="14.25" x14ac:dyDescent="0.25">
      <c r="A27" s="14"/>
      <c r="B27" s="103" t="s">
        <v>25</v>
      </c>
      <c r="C27" s="103"/>
      <c r="D27" s="103"/>
      <c r="E27" s="109" t="s">
        <v>43</v>
      </c>
      <c r="F27" s="109"/>
      <c r="G27" s="109"/>
    </row>
    <row r="28" spans="1:8" ht="14.25" x14ac:dyDescent="0.25">
      <c r="D28" s="17"/>
    </row>
    <row r="29" spans="1:8" ht="14.25" x14ac:dyDescent="0.25">
      <c r="B29" s="102" t="s">
        <v>26</v>
      </c>
      <c r="C29" s="102"/>
      <c r="D29" s="109" t="s">
        <v>44</v>
      </c>
      <c r="E29" s="109"/>
      <c r="F29" s="109"/>
      <c r="G29" s="109"/>
    </row>
    <row r="30" spans="1:8" ht="14.25" x14ac:dyDescent="0.25">
      <c r="C30" s="17"/>
    </row>
    <row r="31" spans="1:8" ht="14.25" x14ac:dyDescent="0.25">
      <c r="B31" s="103" t="s">
        <v>27</v>
      </c>
      <c r="C31" s="103"/>
      <c r="D31" s="109" t="s">
        <v>45</v>
      </c>
      <c r="E31" s="109"/>
      <c r="F31" s="109"/>
      <c r="G31" s="109"/>
    </row>
    <row r="32" spans="1:8" ht="14.25" x14ac:dyDescent="0.25">
      <c r="C32" s="17"/>
    </row>
    <row r="33" spans="1:8" ht="15.75" customHeight="1" x14ac:dyDescent="0.25">
      <c r="A33" s="19"/>
      <c r="B33" s="103" t="s">
        <v>28</v>
      </c>
      <c r="C33" s="103"/>
      <c r="D33" s="103"/>
      <c r="E33" s="103"/>
      <c r="F33" s="103"/>
      <c r="G33" s="19"/>
    </row>
    <row r="34" spans="1:8" ht="14.25" x14ac:dyDescent="0.25">
      <c r="A34" s="20"/>
      <c r="B34" s="109" t="s">
        <v>46</v>
      </c>
      <c r="C34" s="109"/>
      <c r="D34" s="109"/>
      <c r="E34" s="109"/>
      <c r="F34" s="109"/>
      <c r="G34" s="109"/>
    </row>
    <row r="35" spans="1:8" ht="14.25" x14ac:dyDescent="0.25">
      <c r="A35" s="17"/>
    </row>
    <row r="36" spans="1:8" ht="5.0999999999999996" customHeight="1" x14ac:dyDescent="0.25">
      <c r="A36" s="20"/>
      <c r="B36" s="20"/>
      <c r="C36" s="20"/>
      <c r="D36" s="20"/>
      <c r="E36" s="20"/>
      <c r="F36" s="20"/>
      <c r="G36" s="20"/>
    </row>
    <row r="37" spans="1:8" ht="14.25" x14ac:dyDescent="0.25">
      <c r="A37" s="20"/>
      <c r="B37" s="101" t="s">
        <v>29</v>
      </c>
      <c r="C37" s="101"/>
      <c r="D37" s="101"/>
      <c r="E37" s="101"/>
      <c r="F37" s="101"/>
      <c r="G37" s="101"/>
    </row>
    <row r="38" spans="1:8" ht="5.0999999999999996" customHeight="1" x14ac:dyDescent="0.25">
      <c r="A38" s="20"/>
      <c r="B38" s="21"/>
      <c r="C38" s="20"/>
      <c r="D38" s="20"/>
      <c r="E38" s="20"/>
      <c r="F38" s="20"/>
      <c r="G38" s="20"/>
    </row>
    <row r="39" spans="1:8" ht="14.25" x14ac:dyDescent="0.25">
      <c r="A39" s="20"/>
      <c r="B39" s="102" t="s">
        <v>30</v>
      </c>
      <c r="C39" s="102"/>
      <c r="D39" s="102"/>
      <c r="E39" s="102"/>
      <c r="F39" s="102"/>
      <c r="G39" s="20"/>
    </row>
    <row r="40" spans="1:8" ht="14.25" x14ac:dyDescent="0.25">
      <c r="A40" s="20"/>
      <c r="B40" s="109" t="s">
        <v>47</v>
      </c>
      <c r="C40" s="109"/>
      <c r="D40" s="109"/>
      <c r="E40" s="109"/>
      <c r="F40" s="109"/>
      <c r="G40" s="109"/>
    </row>
    <row r="41" spans="1:8" ht="14.25" x14ac:dyDescent="0.25">
      <c r="A41" s="17"/>
      <c r="G41" s="20"/>
    </row>
    <row r="42" spans="1:8" ht="5.0999999999999996" customHeight="1" x14ac:dyDescent="0.25">
      <c r="A42" s="20"/>
      <c r="B42" s="20"/>
      <c r="C42" s="20"/>
      <c r="D42" s="20"/>
      <c r="E42" s="20"/>
      <c r="F42" s="20"/>
      <c r="G42" s="20"/>
    </row>
    <row r="43" spans="1:8" ht="14.25" x14ac:dyDescent="0.25">
      <c r="A43" s="20"/>
      <c r="B43" s="97" t="s">
        <v>31</v>
      </c>
      <c r="C43" s="97"/>
      <c r="D43" s="97"/>
      <c r="E43" s="97"/>
      <c r="F43" s="97"/>
      <c r="G43" s="20"/>
    </row>
    <row r="44" spans="1:8" ht="14.25" x14ac:dyDescent="0.25">
      <c r="A44" s="20"/>
      <c r="B44" s="109" t="s">
        <v>48</v>
      </c>
      <c r="C44" s="109"/>
      <c r="D44" s="109"/>
      <c r="E44" s="109"/>
      <c r="F44" s="109"/>
      <c r="G44" s="109"/>
    </row>
    <row r="45" spans="1:8" ht="14.25" x14ac:dyDescent="0.25">
      <c r="A45" s="17"/>
      <c r="B45" s="32"/>
      <c r="C45" s="32"/>
      <c r="D45" s="32"/>
      <c r="E45" s="32"/>
      <c r="F45" s="32"/>
      <c r="G45" s="20"/>
    </row>
    <row r="46" spans="1:8" ht="5.0999999999999996" customHeight="1" x14ac:dyDescent="0.25">
      <c r="A46" s="20"/>
      <c r="B46" s="20"/>
      <c r="C46" s="20"/>
      <c r="D46" s="20"/>
      <c r="E46" s="20"/>
      <c r="F46" s="20"/>
      <c r="G46" s="20"/>
    </row>
    <row r="47" spans="1:8" ht="14.25" x14ac:dyDescent="0.25">
      <c r="A47" s="20"/>
      <c r="B47" s="97" t="s">
        <v>32</v>
      </c>
      <c r="C47" s="97"/>
      <c r="D47" s="97"/>
      <c r="E47" s="97"/>
      <c r="F47" s="97"/>
      <c r="G47" s="97"/>
      <c r="H47" s="9"/>
    </row>
    <row r="48" spans="1:8" ht="14.25" x14ac:dyDescent="0.25">
      <c r="A48" s="20"/>
      <c r="B48" s="109" t="s">
        <v>49</v>
      </c>
      <c r="C48" s="109"/>
      <c r="D48" s="109"/>
      <c r="E48" s="109"/>
      <c r="F48" s="109"/>
      <c r="G48" s="109"/>
    </row>
    <row r="49" spans="1:8" ht="13.5" customHeight="1" x14ac:dyDescent="0.25">
      <c r="A49" s="17"/>
      <c r="B49" s="32"/>
      <c r="C49" s="20"/>
      <c r="D49" s="20"/>
      <c r="E49" s="20"/>
      <c r="F49" s="20"/>
      <c r="G49" s="20"/>
    </row>
    <row r="50" spans="1:8" ht="5.0999999999999996" customHeight="1" x14ac:dyDescent="0.25">
      <c r="A50" s="20"/>
    </row>
    <row r="51" spans="1:8" customFormat="1" ht="15" x14ac:dyDescent="0.25">
      <c r="B51" s="110" t="s">
        <v>50</v>
      </c>
      <c r="C51" s="110"/>
      <c r="D51" s="110"/>
      <c r="E51" s="110"/>
      <c r="F51" s="110"/>
      <c r="G51" s="110"/>
    </row>
    <row r="52" spans="1:8" customFormat="1" ht="15" x14ac:dyDescent="0.25"/>
    <row r="53" spans="1:8" ht="15" customHeight="1" x14ac:dyDescent="0.25">
      <c r="A53" s="23"/>
      <c r="B53" s="23"/>
      <c r="C53" s="23"/>
      <c r="D53" s="23"/>
      <c r="E53" s="23"/>
      <c r="H53" s="23"/>
    </row>
    <row r="54" spans="1:8" ht="14.25" x14ac:dyDescent="0.25">
      <c r="A54" s="23"/>
      <c r="B54" s="23"/>
      <c r="C54" s="23"/>
      <c r="D54" s="23"/>
      <c r="E54" s="33"/>
      <c r="F54" s="23"/>
      <c r="G54" s="23"/>
      <c r="H54" s="23"/>
    </row>
    <row r="55" spans="1:8" ht="14.25" x14ac:dyDescent="0.25">
      <c r="A55" s="20"/>
      <c r="B55" s="20"/>
      <c r="C55" s="20"/>
      <c r="D55" s="20"/>
      <c r="E55" s="20"/>
      <c r="F55" s="20"/>
      <c r="G55" s="20"/>
    </row>
    <row r="56" spans="1:8" ht="14.25" hidden="1" x14ac:dyDescent="0.25">
      <c r="A56" s="28"/>
    </row>
    <row r="57" spans="1:8" ht="14.25" hidden="1" x14ac:dyDescent="0.25">
      <c r="A57" s="28"/>
    </row>
    <row r="58" spans="1:8" ht="0" hidden="1" customHeight="1" x14ac:dyDescent="0.25"/>
    <row r="59" spans="1:8" ht="0" hidden="1" customHeight="1" x14ac:dyDescent="0.25"/>
    <row r="60" spans="1:8" ht="0" hidden="1" customHeight="1" x14ac:dyDescent="0.25"/>
    <row r="61" spans="1:8" ht="0" hidden="1" customHeight="1" x14ac:dyDescent="0.25"/>
    <row r="62" spans="1:8" ht="0" hidden="1" customHeight="1" x14ac:dyDescent="0.25"/>
    <row r="63" spans="1:8" ht="0" hidden="1" customHeight="1" x14ac:dyDescent="0.25"/>
    <row r="64" spans="1:8" ht="0" hidden="1" customHeight="1" x14ac:dyDescent="0.25"/>
    <row r="65" ht="0" hidden="1" customHeight="1" x14ac:dyDescent="0.25"/>
    <row r="66" ht="0" hidden="1" customHeight="1" x14ac:dyDescent="0.25"/>
    <row r="67" ht="0" hidden="1" customHeight="1" x14ac:dyDescent="0.25"/>
    <row r="68" ht="0" hidden="1" customHeight="1" x14ac:dyDescent="0.25"/>
    <row r="69" ht="0" hidden="1" customHeight="1" x14ac:dyDescent="0.25"/>
    <row r="70" ht="0" hidden="1" customHeight="1" x14ac:dyDescent="0.25"/>
    <row r="71" ht="0" hidden="1" customHeight="1" x14ac:dyDescent="0.25"/>
    <row r="72" ht="0" hidden="1" customHeight="1" x14ac:dyDescent="0.25"/>
    <row r="73" ht="0" hidden="1" customHeight="1" x14ac:dyDescent="0.25"/>
    <row r="74" ht="0" hidden="1" customHeight="1" x14ac:dyDescent="0.25"/>
    <row r="75" ht="0" hidden="1" customHeight="1" x14ac:dyDescent="0.25"/>
    <row r="76" ht="0" hidden="1" customHeight="1" x14ac:dyDescent="0.25"/>
    <row r="77" ht="0" hidden="1" customHeight="1" x14ac:dyDescent="0.25"/>
    <row r="78" ht="0" hidden="1" customHeight="1" x14ac:dyDescent="0.25"/>
    <row r="79" ht="0" hidden="1" customHeight="1" x14ac:dyDescent="0.25"/>
    <row r="80" ht="0" hidden="1" customHeight="1" x14ac:dyDescent="0.25"/>
    <row r="81" ht="0" hidden="1" customHeight="1" x14ac:dyDescent="0.25"/>
    <row r="82" ht="0" hidden="1" customHeight="1" x14ac:dyDescent="0.25"/>
    <row r="83" ht="0" hidden="1" customHeight="1" x14ac:dyDescent="0.25"/>
    <row r="84" ht="0" hidden="1" customHeight="1" x14ac:dyDescent="0.25"/>
    <row r="85" ht="0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  <row r="94" ht="0" hidden="1" customHeight="1" x14ac:dyDescent="0.25"/>
    <row r="95" ht="0" hidden="1" customHeight="1" x14ac:dyDescent="0.25"/>
    <row r="96" ht="0" hidden="1" customHeight="1" x14ac:dyDescent="0.25"/>
    <row r="97" ht="0" hidden="1" customHeight="1" x14ac:dyDescent="0.25"/>
    <row r="98" ht="0" hidden="1" customHeight="1" x14ac:dyDescent="0.25"/>
    <row r="99" ht="0" hidden="1" customHeight="1" x14ac:dyDescent="0.25"/>
  </sheetData>
  <sheetProtection algorithmName="SHA-512" hashValue="SPZ6DyvS4ogcDivNmW7IzmLbgjpGD6hSSp5PNhugG9/h5a0Q5biiu1HQocOOvJBt9y20+neC2tsUKob9krUjqA==" saltValue="UT6RkLIUs+q0XHSisUDZGw==" spinCount="100000" sheet="1" objects="1" scenarios="1" selectLockedCells="1" selectUnlockedCells="1"/>
  <mergeCells count="22">
    <mergeCell ref="B6:G6"/>
    <mergeCell ref="B8:G8"/>
    <mergeCell ref="B10:D10"/>
    <mergeCell ref="B23:G23"/>
    <mergeCell ref="B25:C25"/>
    <mergeCell ref="D25:G25"/>
    <mergeCell ref="B27:D27"/>
    <mergeCell ref="E27:G27"/>
    <mergeCell ref="B29:C29"/>
    <mergeCell ref="D29:G29"/>
    <mergeCell ref="B31:C31"/>
    <mergeCell ref="D31:G31"/>
    <mergeCell ref="B44:G44"/>
    <mergeCell ref="B47:G47"/>
    <mergeCell ref="B48:G48"/>
    <mergeCell ref="B51:G51"/>
    <mergeCell ref="B33:F33"/>
    <mergeCell ref="B34:G34"/>
    <mergeCell ref="B37:G37"/>
    <mergeCell ref="B39:F39"/>
    <mergeCell ref="B40:G40"/>
    <mergeCell ref="B43:F43"/>
  </mergeCells>
  <conditionalFormatting sqref="B49 B45 B41 B35 D32 D30 E28 C12:C21 H12:H21">
    <cfRule type="expression" dxfId="16" priority="3">
      <formula>$G$51="mostrar"</formula>
    </cfRule>
  </conditionalFormatting>
  <conditionalFormatting sqref="D26">
    <cfRule type="expression" dxfId="15" priority="2">
      <formula>$G$51="mostrar"</formula>
    </cfRule>
  </conditionalFormatting>
  <conditionalFormatting sqref="C26 D28 C30 A35 A41 A45 A49 C32">
    <cfRule type="expression" dxfId="14" priority="1">
      <formula>$G$51="mostrar"</formula>
    </cfRule>
  </conditionalFormatting>
  <conditionalFormatting sqref="A49 A45 A41 A35 C32 C30 D28 C26">
    <cfRule type="expression" dxfId="13" priority="4">
      <formula>#REF!="mostrar"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 xml:space="preserve">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EC47-FE19-4639-828F-D336867018D3}">
  <sheetPr>
    <pageSetUpPr fitToPage="1"/>
  </sheetPr>
  <dimension ref="A1:J125"/>
  <sheetViews>
    <sheetView showGridLines="0" showRowColHeaders="0" showWhiteSpace="0" zoomScale="130" zoomScaleNormal="130" workbookViewId="0">
      <selection activeCell="B17" sqref="B17:F17"/>
    </sheetView>
  </sheetViews>
  <sheetFormatPr baseColWidth="10" defaultColWidth="0" defaultRowHeight="0" customHeight="1" zeroHeight="1" x14ac:dyDescent="0.25"/>
  <cols>
    <col min="1" max="1" width="7.85546875" style="1" customWidth="1"/>
    <col min="2" max="2" width="8.7109375" style="1" bestFit="1" customWidth="1"/>
    <col min="3" max="3" width="12.7109375" style="1" bestFit="1" customWidth="1"/>
    <col min="4" max="4" width="17.42578125" style="1" bestFit="1" customWidth="1"/>
    <col min="5" max="5" width="15.28515625" style="1" bestFit="1" customWidth="1"/>
    <col min="6" max="6" width="10.7109375" style="1" bestFit="1" customWidth="1"/>
    <col min="7" max="7" width="12.85546875" style="1" customWidth="1"/>
    <col min="8" max="8" width="0.140625" style="1" customWidth="1"/>
    <col min="9" max="16384" width="11.42578125" style="1" hidden="1"/>
  </cols>
  <sheetData>
    <row r="1" spans="1:7" ht="14.25" x14ac:dyDescent="0.25">
      <c r="A1" s="32"/>
      <c r="B1" s="32"/>
      <c r="C1" s="32"/>
      <c r="D1" s="32"/>
      <c r="E1" s="32"/>
      <c r="F1" s="32"/>
      <c r="G1" s="32"/>
    </row>
    <row r="2" spans="1:7" ht="14.25" x14ac:dyDescent="0.25">
      <c r="A2" s="32"/>
      <c r="B2" s="32"/>
      <c r="C2" s="32"/>
      <c r="D2" s="32"/>
      <c r="E2" s="32"/>
      <c r="F2" s="32"/>
      <c r="G2" s="32"/>
    </row>
    <row r="3" spans="1:7" ht="14.25" x14ac:dyDescent="0.25">
      <c r="A3" s="32"/>
      <c r="B3" s="32"/>
      <c r="C3" s="32"/>
      <c r="D3" s="32"/>
      <c r="E3" s="32"/>
      <c r="F3" s="32"/>
      <c r="G3" s="32"/>
    </row>
    <row r="4" spans="1:7" ht="5.0999999999999996" customHeight="1" x14ac:dyDescent="0.25">
      <c r="A4" s="34"/>
      <c r="B4" s="34"/>
      <c r="C4" s="34"/>
      <c r="D4" s="34"/>
      <c r="E4" s="34"/>
      <c r="F4" s="34"/>
    </row>
    <row r="5" spans="1:7" ht="15" x14ac:dyDescent="0.25">
      <c r="B5" s="118" t="s">
        <v>51</v>
      </c>
      <c r="C5" s="118"/>
      <c r="D5" s="118"/>
      <c r="E5" s="118"/>
      <c r="F5" s="118"/>
      <c r="G5" s="35"/>
    </row>
    <row r="6" spans="1:7" ht="5.0999999999999996" customHeight="1" x14ac:dyDescent="0.25">
      <c r="A6" s="2"/>
      <c r="B6" s="2"/>
      <c r="C6" s="2"/>
      <c r="D6" s="2"/>
      <c r="E6" s="2"/>
      <c r="F6" s="2"/>
      <c r="G6" s="2"/>
    </row>
    <row r="7" spans="1:7" ht="14.25" customHeight="1" x14ac:dyDescent="0.25">
      <c r="B7" s="119" t="s">
        <v>52</v>
      </c>
      <c r="C7" s="120"/>
      <c r="D7" s="120"/>
      <c r="E7" s="120"/>
      <c r="F7" s="120"/>
      <c r="G7" s="36"/>
    </row>
    <row r="8" spans="1:7" ht="14.25" x14ac:dyDescent="0.25">
      <c r="A8" s="36"/>
      <c r="B8" s="120"/>
      <c r="C8" s="120"/>
      <c r="D8" s="120"/>
      <c r="E8" s="120"/>
      <c r="F8" s="120"/>
      <c r="G8" s="36"/>
    </row>
    <row r="9" spans="1:7" ht="5.0999999999999996" customHeight="1" x14ac:dyDescent="0.25">
      <c r="A9" s="37"/>
      <c r="B9" s="37"/>
      <c r="C9" s="37"/>
      <c r="D9" s="37"/>
      <c r="E9" s="37"/>
      <c r="F9" s="37"/>
      <c r="G9" s="37"/>
    </row>
    <row r="10" spans="1:7" ht="14.25" x14ac:dyDescent="0.25">
      <c r="A10" s="6"/>
      <c r="B10" s="6"/>
      <c r="C10" s="121" t="s">
        <v>53</v>
      </c>
      <c r="D10" s="121"/>
      <c r="E10" s="121"/>
      <c r="F10" s="121"/>
      <c r="G10" s="6"/>
    </row>
    <row r="11" spans="1:7" ht="14.25" x14ac:dyDescent="0.25">
      <c r="C11" s="38" t="s">
        <v>54</v>
      </c>
      <c r="D11" s="39" t="s">
        <v>55</v>
      </c>
      <c r="E11" s="40" t="s">
        <v>56</v>
      </c>
      <c r="F11" s="39" t="s">
        <v>57</v>
      </c>
    </row>
    <row r="12" spans="1:7" ht="14.25" x14ac:dyDescent="0.25">
      <c r="C12" s="40" t="s">
        <v>58</v>
      </c>
      <c r="D12" s="39" t="s">
        <v>59</v>
      </c>
      <c r="E12" s="40" t="s">
        <v>60</v>
      </c>
      <c r="F12" s="39" t="s">
        <v>61</v>
      </c>
    </row>
    <row r="13" spans="1:7" ht="14.25" x14ac:dyDescent="0.25">
      <c r="A13" s="11"/>
      <c r="C13" s="40" t="s">
        <v>62</v>
      </c>
      <c r="D13" s="39" t="s">
        <v>63</v>
      </c>
      <c r="E13" s="40" t="s">
        <v>64</v>
      </c>
      <c r="F13" s="39" t="s">
        <v>65</v>
      </c>
    </row>
    <row r="14" spans="1:7" ht="14.25" x14ac:dyDescent="0.25">
      <c r="A14" s="11"/>
      <c r="C14" s="40" t="s">
        <v>66</v>
      </c>
      <c r="D14" s="39" t="s">
        <v>67</v>
      </c>
      <c r="E14" s="40" t="s">
        <v>68</v>
      </c>
      <c r="F14" s="39" t="s">
        <v>69</v>
      </c>
    </row>
    <row r="15" spans="1:7" ht="5.0999999999999996" customHeight="1" x14ac:dyDescent="0.25">
      <c r="B15" s="2"/>
      <c r="F15" s="2"/>
    </row>
    <row r="16" spans="1:7" ht="14.25" x14ac:dyDescent="0.25">
      <c r="A16" s="14"/>
      <c r="B16" s="41" t="s">
        <v>70</v>
      </c>
    </row>
    <row r="17" spans="1:7" ht="14.25" x14ac:dyDescent="0.25">
      <c r="A17" s="14"/>
      <c r="B17" s="111"/>
      <c r="C17" s="111"/>
      <c r="D17" s="111"/>
      <c r="E17" s="111"/>
      <c r="F17" s="111"/>
    </row>
    <row r="18" spans="1:7" ht="14.25" x14ac:dyDescent="0.25">
      <c r="A18" s="42"/>
      <c r="B18" s="112" t="str">
        <f>IF($F$59="mostrar","Martha is in / at the kitchen.","")</f>
        <v/>
      </c>
      <c r="C18" s="112"/>
      <c r="D18" s="112"/>
      <c r="E18" s="112"/>
      <c r="F18" s="112"/>
    </row>
    <row r="19" spans="1:7" ht="5.0999999999999996" customHeight="1" x14ac:dyDescent="0.25">
      <c r="B19" s="2"/>
      <c r="F19" s="2"/>
    </row>
    <row r="20" spans="1:7" ht="14.25" x14ac:dyDescent="0.25">
      <c r="A20" s="14"/>
      <c r="B20" s="32" t="s">
        <v>71</v>
      </c>
    </row>
    <row r="21" spans="1:7" ht="14.25" x14ac:dyDescent="0.25">
      <c r="A21" s="14"/>
      <c r="B21" s="111"/>
      <c r="C21" s="111"/>
      <c r="D21" s="111"/>
      <c r="E21" s="111"/>
      <c r="F21" s="111"/>
    </row>
    <row r="22" spans="1:7" ht="14.25" x14ac:dyDescent="0.25">
      <c r="A22" s="42"/>
      <c r="B22" s="112" t="str">
        <f>IF($F$59="mostrar","Juan is in / at the bedroom.","")</f>
        <v/>
      </c>
      <c r="C22" s="112"/>
      <c r="D22" s="112"/>
      <c r="E22" s="112"/>
      <c r="F22" s="112"/>
    </row>
    <row r="23" spans="1:7" ht="5.0999999999999996" customHeight="1" x14ac:dyDescent="0.25">
      <c r="B23" s="2"/>
      <c r="F23" s="2"/>
    </row>
    <row r="24" spans="1:7" ht="14.25" x14ac:dyDescent="0.25">
      <c r="A24" s="14"/>
      <c r="B24" s="32" t="s">
        <v>72</v>
      </c>
    </row>
    <row r="25" spans="1:7" ht="14.25" x14ac:dyDescent="0.25">
      <c r="A25" s="14"/>
      <c r="B25" s="111"/>
      <c r="C25" s="111"/>
      <c r="D25" s="111"/>
      <c r="E25" s="111"/>
      <c r="F25" s="111"/>
    </row>
    <row r="26" spans="1:7" ht="14.25" x14ac:dyDescent="0.25">
      <c r="A26" s="42"/>
      <c r="B26" s="112" t="str">
        <f>IF($F$59="mostrar","Victor and Ana are in / at the living room.","")</f>
        <v/>
      </c>
      <c r="C26" s="112"/>
      <c r="D26" s="112"/>
      <c r="E26" s="112"/>
      <c r="F26" s="112"/>
    </row>
    <row r="27" spans="1:7" ht="5.0999999999999996" customHeight="1" x14ac:dyDescent="0.25">
      <c r="B27" s="2"/>
      <c r="F27" s="2"/>
    </row>
    <row r="28" spans="1:7" ht="14.25" x14ac:dyDescent="0.25">
      <c r="B28" s="97" t="s">
        <v>73</v>
      </c>
      <c r="C28" s="97"/>
      <c r="D28" s="97"/>
      <c r="E28" s="97"/>
      <c r="F28" s="97"/>
    </row>
    <row r="29" spans="1:7" ht="14.25" x14ac:dyDescent="0.25">
      <c r="B29" s="111"/>
      <c r="C29" s="111"/>
      <c r="D29" s="111"/>
      <c r="E29" s="111"/>
      <c r="F29" s="111"/>
    </row>
    <row r="30" spans="1:7" ht="14.25" x14ac:dyDescent="0.25">
      <c r="A30" s="42"/>
      <c r="B30" s="112" t="str">
        <f>IF($F$59="mostrar","John and Cesar are in / at the backyard.","")</f>
        <v/>
      </c>
      <c r="C30" s="112"/>
      <c r="D30" s="112"/>
      <c r="E30" s="112"/>
      <c r="F30" s="112"/>
      <c r="G30" s="19"/>
    </row>
    <row r="31" spans="1:7" ht="5.0999999999999996" customHeight="1" x14ac:dyDescent="0.25">
      <c r="B31" s="2"/>
      <c r="F31" s="2"/>
    </row>
    <row r="32" spans="1:7" ht="14.25" x14ac:dyDescent="0.25">
      <c r="A32" s="20"/>
      <c r="B32" s="97" t="s">
        <v>74</v>
      </c>
      <c r="C32" s="97"/>
      <c r="D32" s="97"/>
      <c r="E32" s="97"/>
      <c r="F32" s="97"/>
      <c r="G32" s="20"/>
    </row>
    <row r="33" spans="1:7" ht="14.25" customHeight="1" x14ac:dyDescent="0.25">
      <c r="A33" s="20"/>
      <c r="B33" s="111"/>
      <c r="C33" s="111"/>
      <c r="D33" s="111"/>
      <c r="E33" s="111"/>
      <c r="F33" s="111"/>
      <c r="G33" s="20"/>
    </row>
    <row r="34" spans="1:7" ht="14.25" customHeight="1" x14ac:dyDescent="0.25">
      <c r="A34" s="42"/>
      <c r="B34" s="112" t="str">
        <f>IF($F$59="mostrar","Jenny is in the living room on the sofa.","")</f>
        <v/>
      </c>
      <c r="C34" s="112"/>
      <c r="D34" s="112"/>
      <c r="E34" s="112"/>
      <c r="F34" s="112"/>
      <c r="G34" s="20"/>
    </row>
    <row r="35" spans="1:7" ht="5.0999999999999996" customHeight="1" x14ac:dyDescent="0.25">
      <c r="B35" s="2"/>
      <c r="F35" s="2"/>
    </row>
    <row r="36" spans="1:7" ht="14.25" x14ac:dyDescent="0.25">
      <c r="A36" s="20"/>
      <c r="B36" s="117" t="s">
        <v>75</v>
      </c>
      <c r="C36" s="117"/>
      <c r="D36" s="117"/>
      <c r="E36" s="117"/>
      <c r="F36" s="117"/>
      <c r="G36" s="20"/>
    </row>
    <row r="37" spans="1:7" ht="14.25" customHeight="1" x14ac:dyDescent="0.25">
      <c r="A37" s="20"/>
      <c r="B37" s="111"/>
      <c r="C37" s="111"/>
      <c r="D37" s="111"/>
      <c r="E37" s="111"/>
      <c r="F37" s="111"/>
      <c r="G37" s="20"/>
    </row>
    <row r="38" spans="1:7" ht="14.25" customHeight="1" x14ac:dyDescent="0.25">
      <c r="A38" s="42"/>
      <c r="B38" s="112" t="str">
        <f>IF($F$59="mostrar","Peter is in the bedroom on the bed and Maria is in/at the garage.","")</f>
        <v/>
      </c>
      <c r="C38" s="112"/>
      <c r="D38" s="112"/>
      <c r="E38" s="112"/>
      <c r="F38" s="112"/>
      <c r="G38" s="20"/>
    </row>
    <row r="39" spans="1:7" ht="5.0999999999999996" customHeight="1" x14ac:dyDescent="0.25">
      <c r="B39" s="2"/>
      <c r="F39" s="2"/>
    </row>
    <row r="40" spans="1:7" ht="14.25" x14ac:dyDescent="0.25">
      <c r="A40" s="20"/>
      <c r="B40" s="102" t="s">
        <v>76</v>
      </c>
      <c r="C40" s="102"/>
      <c r="D40" s="102"/>
      <c r="E40" s="102"/>
      <c r="F40" s="102"/>
      <c r="G40" s="20"/>
    </row>
    <row r="41" spans="1:7" ht="14.25" x14ac:dyDescent="0.25">
      <c r="A41" s="20"/>
      <c r="B41" s="111"/>
      <c r="C41" s="111"/>
      <c r="D41" s="111"/>
      <c r="E41" s="111"/>
      <c r="F41" s="111"/>
      <c r="G41" s="20"/>
    </row>
    <row r="42" spans="1:7" ht="14.25" customHeight="1" x14ac:dyDescent="0.25">
      <c r="A42" s="42"/>
      <c r="B42" s="112" t="str">
        <f>IF($F$59="mostrar","Andrés and Jany are in the dining room at the table.","")</f>
        <v/>
      </c>
      <c r="C42" s="112"/>
      <c r="D42" s="112"/>
      <c r="E42" s="112"/>
      <c r="F42" s="112"/>
      <c r="G42" s="20"/>
    </row>
    <row r="43" spans="1:7" ht="5.0999999999999996" customHeight="1" x14ac:dyDescent="0.25">
      <c r="B43" s="2"/>
      <c r="F43" s="2"/>
    </row>
    <row r="44" spans="1:7" ht="14.25" x14ac:dyDescent="0.25">
      <c r="A44" s="20"/>
      <c r="B44" s="102" t="s">
        <v>77</v>
      </c>
      <c r="C44" s="102"/>
      <c r="D44" s="102"/>
      <c r="E44" s="102"/>
      <c r="F44" s="102"/>
      <c r="G44" s="20"/>
    </row>
    <row r="45" spans="1:7" ht="14.25" customHeight="1" x14ac:dyDescent="0.25">
      <c r="A45" s="20"/>
      <c r="B45" s="111"/>
      <c r="C45" s="111"/>
      <c r="D45" s="111"/>
      <c r="E45" s="111"/>
      <c r="F45" s="111"/>
      <c r="G45" s="20"/>
    </row>
    <row r="46" spans="1:7" ht="14.25" customHeight="1" x14ac:dyDescent="0.25">
      <c r="A46" s="42"/>
      <c r="B46" s="112" t="str">
        <f>IF($F$59="mostrar","She is in the basement in the bathroom.","")</f>
        <v/>
      </c>
      <c r="C46" s="112"/>
      <c r="D46" s="112"/>
      <c r="E46" s="112"/>
      <c r="F46" s="112"/>
      <c r="G46" s="20"/>
    </row>
    <row r="47" spans="1:7" ht="5.0999999999999996" customHeight="1" x14ac:dyDescent="0.25">
      <c r="B47" s="2"/>
      <c r="F47" s="2"/>
    </row>
    <row r="48" spans="1:7" ht="14.25" x14ac:dyDescent="0.25">
      <c r="A48" s="43"/>
      <c r="B48" s="97" t="s">
        <v>78</v>
      </c>
      <c r="C48" s="97"/>
      <c r="D48" s="97"/>
      <c r="E48" s="97"/>
      <c r="F48" s="97"/>
      <c r="G48" s="43"/>
    </row>
    <row r="49" spans="1:10" ht="14.25" customHeight="1" x14ac:dyDescent="0.25">
      <c r="A49" s="43"/>
      <c r="B49" s="111"/>
      <c r="C49" s="111"/>
      <c r="D49" s="111"/>
      <c r="E49" s="111"/>
      <c r="F49" s="111"/>
      <c r="G49" s="43"/>
    </row>
    <row r="50" spans="1:10" ht="14.25" customHeight="1" x14ac:dyDescent="0.25">
      <c r="A50" s="42"/>
      <c r="B50" s="112" t="str">
        <f>IF($F$59="mostrar","We are in the bank, in the office, at the table, on the chair.","")</f>
        <v/>
      </c>
      <c r="C50" s="112"/>
      <c r="D50" s="112"/>
      <c r="E50" s="112"/>
      <c r="F50" s="112"/>
      <c r="G50" s="43"/>
    </row>
    <row r="51" spans="1:10" ht="5.0999999999999996" customHeight="1" x14ac:dyDescent="0.25">
      <c r="B51" s="2"/>
      <c r="F51" s="2"/>
    </row>
    <row r="52" spans="1:10" ht="15" customHeight="1" x14ac:dyDescent="0.25">
      <c r="A52" s="43"/>
      <c r="B52" s="113" t="s">
        <v>79</v>
      </c>
      <c r="C52" s="113"/>
      <c r="D52" s="113"/>
      <c r="E52" s="113"/>
      <c r="F52" s="113"/>
      <c r="G52" s="43"/>
    </row>
    <row r="53" spans="1:10" ht="14.25" x14ac:dyDescent="0.25">
      <c r="A53" s="43"/>
      <c r="B53" s="113"/>
      <c r="C53" s="113"/>
      <c r="D53" s="113"/>
      <c r="E53" s="113"/>
      <c r="F53" s="113"/>
      <c r="G53" s="43"/>
    </row>
    <row r="54" spans="1:10" ht="14.25" customHeight="1" x14ac:dyDescent="0.25">
      <c r="A54" s="43"/>
      <c r="B54" s="114"/>
      <c r="C54" s="114"/>
      <c r="D54" s="114"/>
      <c r="E54" s="114"/>
      <c r="F54" s="114"/>
      <c r="G54" s="44" t="s">
        <v>80</v>
      </c>
    </row>
    <row r="55" spans="1:10" ht="14.25" customHeight="1" x14ac:dyDescent="0.25">
      <c r="A55" s="43"/>
      <c r="B55" s="111"/>
      <c r="C55" s="111"/>
      <c r="D55" s="111"/>
      <c r="E55" s="111"/>
      <c r="F55" s="111"/>
    </row>
    <row r="56" spans="1:10" customFormat="1" ht="14.25" customHeight="1" x14ac:dyDescent="0.25">
      <c r="B56" s="115" t="str">
        <f>IF(F59="mostrar","I am in the house, in the living room, on the sofa and she is in the school, in the classroom, on the chair.","")</f>
        <v/>
      </c>
      <c r="C56" s="115"/>
      <c r="D56" s="115"/>
      <c r="E56" s="115"/>
      <c r="F56" s="115"/>
    </row>
    <row r="57" spans="1:10" ht="15" customHeight="1" x14ac:dyDescent="0.25">
      <c r="A57" s="42"/>
      <c r="B57" s="116"/>
      <c r="C57" s="116"/>
      <c r="D57" s="116"/>
      <c r="E57" s="116"/>
      <c r="F57" s="116"/>
      <c r="G57" s="45"/>
    </row>
    <row r="58" spans="1:10" ht="5.0999999999999996" customHeight="1" x14ac:dyDescent="0.25">
      <c r="A58" s="42"/>
      <c r="B58" s="46"/>
      <c r="C58" s="46"/>
      <c r="D58" s="46"/>
      <c r="E58" s="46"/>
      <c r="F58" s="46"/>
      <c r="G58" s="45"/>
    </row>
    <row r="59" spans="1:10" ht="15" customHeight="1" x14ac:dyDescent="0.25">
      <c r="A59" s="23"/>
      <c r="B59" s="99" t="s">
        <v>81</v>
      </c>
      <c r="C59" s="99"/>
      <c r="D59" s="99"/>
      <c r="E59" s="99"/>
      <c r="F59" s="8"/>
      <c r="G59"/>
      <c r="H59"/>
      <c r="I59"/>
      <c r="J59"/>
    </row>
    <row r="60" spans="1:10" ht="14.25" x14ac:dyDescent="0.25">
      <c r="B60" s="100" t="s">
        <v>82</v>
      </c>
      <c r="C60" s="100"/>
      <c r="D60" s="100"/>
      <c r="E60" s="100"/>
      <c r="F60" s="100"/>
      <c r="G60" s="23"/>
    </row>
    <row r="61" spans="1:10" ht="14.25" x14ac:dyDescent="0.25"/>
    <row r="62" spans="1:10" ht="15" customHeight="1" x14ac:dyDescent="0.25"/>
    <row r="63" spans="1:10" ht="15" customHeight="1" x14ac:dyDescent="0.25"/>
    <row r="64" spans="1:10" ht="15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9.5" hidden="1" customHeight="1" x14ac:dyDescent="0.25"/>
    <row r="77" ht="15" hidden="1" customHeight="1" x14ac:dyDescent="0.25"/>
    <row r="78" ht="15" hidden="1" customHeight="1" x14ac:dyDescent="0.25"/>
    <row r="79" ht="0" hidden="1" customHeight="1" x14ac:dyDescent="0.25"/>
    <row r="80" ht="0" hidden="1" customHeight="1" x14ac:dyDescent="0.25"/>
    <row r="81" ht="0" hidden="1" customHeight="1" x14ac:dyDescent="0.25"/>
    <row r="82" ht="0" hidden="1" customHeight="1" x14ac:dyDescent="0.25"/>
    <row r="83" ht="0" hidden="1" customHeight="1" x14ac:dyDescent="0.25"/>
    <row r="84" ht="0" hidden="1" customHeight="1" x14ac:dyDescent="0.25"/>
    <row r="85" ht="0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  <row r="94" ht="0" hidden="1" customHeight="1" x14ac:dyDescent="0.25"/>
    <row r="95" ht="0" hidden="1" customHeight="1" x14ac:dyDescent="0.25"/>
    <row r="96" ht="0" hidden="1" customHeight="1" x14ac:dyDescent="0.25"/>
    <row r="97" ht="0" hidden="1" customHeight="1" x14ac:dyDescent="0.25"/>
    <row r="98" ht="0" hidden="1" customHeight="1" x14ac:dyDescent="0.25"/>
    <row r="99" ht="0" hidden="1" customHeight="1" x14ac:dyDescent="0.25"/>
    <row r="100" ht="0" hidden="1" customHeight="1" x14ac:dyDescent="0.25"/>
    <row r="101" ht="0" hidden="1" customHeight="1" x14ac:dyDescent="0.25"/>
    <row r="102" ht="0" hidden="1" customHeight="1" x14ac:dyDescent="0.25"/>
    <row r="103" ht="0" hidden="1" customHeight="1" x14ac:dyDescent="0.25"/>
    <row r="104" ht="0" hidden="1" customHeight="1" x14ac:dyDescent="0.25"/>
    <row r="105" ht="0" hidden="1" customHeight="1" x14ac:dyDescent="0.25"/>
    <row r="106" ht="0" hidden="1" customHeight="1" x14ac:dyDescent="0.25"/>
    <row r="107" ht="0" hidden="1" customHeight="1" x14ac:dyDescent="0.25"/>
    <row r="108" ht="0" hidden="1" customHeight="1" x14ac:dyDescent="0.25"/>
    <row r="109" ht="0" hidden="1" customHeight="1" x14ac:dyDescent="0.25"/>
    <row r="110" ht="0" hidden="1" customHeight="1" x14ac:dyDescent="0.25"/>
    <row r="111" ht="0" hidden="1" customHeight="1" x14ac:dyDescent="0.25"/>
    <row r="112" ht="0" hidden="1" customHeight="1" x14ac:dyDescent="0.25"/>
    <row r="113" ht="0" hidden="1" customHeight="1" x14ac:dyDescent="0.25"/>
    <row r="114" ht="0" hidden="1" customHeight="1" x14ac:dyDescent="0.25"/>
    <row r="115" ht="0" hidden="1" customHeight="1" x14ac:dyDescent="0.25"/>
    <row r="116" ht="0" hidden="1" customHeight="1" x14ac:dyDescent="0.25"/>
    <row r="117" ht="0" hidden="1" customHeight="1" x14ac:dyDescent="0.25"/>
    <row r="118" ht="0" hidden="1" customHeight="1" x14ac:dyDescent="0.25"/>
    <row r="119" ht="0" hidden="1" customHeight="1" x14ac:dyDescent="0.25"/>
    <row r="120" ht="0" hidden="1" customHeight="1" x14ac:dyDescent="0.25"/>
    <row r="121" ht="0" hidden="1" customHeight="1" x14ac:dyDescent="0.25"/>
    <row r="122" ht="0" hidden="1" customHeight="1" x14ac:dyDescent="0.25"/>
    <row r="123" ht="0" hidden="1" customHeight="1" x14ac:dyDescent="0.25"/>
    <row r="124" ht="0" hidden="1" customHeight="1" x14ac:dyDescent="0.25"/>
    <row r="125" ht="0" hidden="1" customHeight="1" x14ac:dyDescent="0.25"/>
  </sheetData>
  <sheetProtection algorithmName="SHA-512" hashValue="bu12zo6zKO2684wZX/EALXG35nQIra1gNS5h6s3F/Ze1cM0ENtQS/9MPRnmgMYZMcaKlHfIplUGtJwdtQVZ3TQ==" saltValue="lGacZ6K9VykGaWassZMn2A==" spinCount="100000" sheet="1" objects="1" scenarios="1" selectLockedCells="1"/>
  <mergeCells count="32">
    <mergeCell ref="B30:F30"/>
    <mergeCell ref="B5:F5"/>
    <mergeCell ref="B7:F8"/>
    <mergeCell ref="C10:F10"/>
    <mergeCell ref="B17:F17"/>
    <mergeCell ref="B18:F18"/>
    <mergeCell ref="B21:F21"/>
    <mergeCell ref="B22:F22"/>
    <mergeCell ref="B25:F25"/>
    <mergeCell ref="B26:F26"/>
    <mergeCell ref="B28:F28"/>
    <mergeCell ref="B29:F29"/>
    <mergeCell ref="B46:F46"/>
    <mergeCell ref="B32:F32"/>
    <mergeCell ref="B33:F33"/>
    <mergeCell ref="B34:F34"/>
    <mergeCell ref="B36:F36"/>
    <mergeCell ref="B37:F37"/>
    <mergeCell ref="B38:F38"/>
    <mergeCell ref="B40:F40"/>
    <mergeCell ref="B41:F41"/>
    <mergeCell ref="B42:F42"/>
    <mergeCell ref="B44:F44"/>
    <mergeCell ref="B45:F45"/>
    <mergeCell ref="B59:E59"/>
    <mergeCell ref="B60:F60"/>
    <mergeCell ref="B48:F48"/>
    <mergeCell ref="B49:F49"/>
    <mergeCell ref="B50:F50"/>
    <mergeCell ref="B52:F53"/>
    <mergeCell ref="B54:F55"/>
    <mergeCell ref="B56:F57"/>
  </mergeCells>
  <conditionalFormatting sqref="G57:G58">
    <cfRule type="expression" dxfId="12" priority="2">
      <formula>$F$59="mostrar"</formula>
    </cfRule>
  </conditionalFormatting>
  <conditionalFormatting sqref="A57:A58 A50 A46 A42 A38 A34 A30 A26 A22 A18">
    <cfRule type="expression" dxfId="11" priority="1">
      <formula>$F$59="mostrar"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44BC8-BB58-4125-BEB6-D0740574084D}">
  <sheetPr>
    <pageSetUpPr fitToPage="1"/>
  </sheetPr>
  <dimension ref="A1:H78"/>
  <sheetViews>
    <sheetView showGridLines="0" showRowColHeaders="0" showWhiteSpace="0" zoomScale="130" zoomScaleNormal="130" workbookViewId="0">
      <selection activeCell="G19" sqref="G19"/>
    </sheetView>
  </sheetViews>
  <sheetFormatPr baseColWidth="10" defaultColWidth="0" defaultRowHeight="0" customHeight="1" zeroHeight="1" x14ac:dyDescent="0.25"/>
  <cols>
    <col min="1" max="1" width="7.85546875" style="1" customWidth="1"/>
    <col min="2" max="2" width="8.7109375" style="1" bestFit="1" customWidth="1"/>
    <col min="3" max="3" width="12.7109375" style="1" bestFit="1" customWidth="1"/>
    <col min="4" max="4" width="17.42578125" style="1" bestFit="1" customWidth="1"/>
    <col min="5" max="5" width="15.28515625" style="1" bestFit="1" customWidth="1"/>
    <col min="6" max="6" width="10.7109375" style="1" bestFit="1" customWidth="1"/>
    <col min="7" max="7" width="12.85546875" style="1" customWidth="1"/>
    <col min="8" max="8" width="0.140625" style="1" customWidth="1"/>
    <col min="9" max="16384" width="11.42578125" style="1" hidden="1"/>
  </cols>
  <sheetData>
    <row r="1" spans="1:7" ht="14.25" x14ac:dyDescent="0.25">
      <c r="A1" s="32"/>
      <c r="B1" s="32"/>
      <c r="C1" s="32"/>
      <c r="D1" s="32"/>
      <c r="E1" s="32"/>
      <c r="F1" s="32"/>
      <c r="G1" s="32"/>
    </row>
    <row r="2" spans="1:7" ht="14.25" x14ac:dyDescent="0.25">
      <c r="A2" s="32"/>
      <c r="B2" s="32"/>
      <c r="C2" s="32"/>
      <c r="D2" s="32"/>
      <c r="E2" s="32"/>
      <c r="F2" s="32"/>
      <c r="G2" s="32"/>
    </row>
    <row r="3" spans="1:7" ht="7.5" customHeight="1" x14ac:dyDescent="0.25">
      <c r="A3" s="34"/>
      <c r="B3" s="34"/>
      <c r="C3" s="34"/>
      <c r="D3" s="34"/>
      <c r="E3" s="34"/>
      <c r="F3" s="34"/>
    </row>
    <row r="4" spans="1:7" ht="7.5" customHeight="1" x14ac:dyDescent="0.25">
      <c r="A4" s="34"/>
      <c r="B4" s="34"/>
      <c r="C4" s="34"/>
      <c r="D4" s="34"/>
      <c r="E4" s="34"/>
      <c r="F4" s="34"/>
    </row>
    <row r="5" spans="1:7" ht="15" x14ac:dyDescent="0.25">
      <c r="B5" s="118" t="s">
        <v>51</v>
      </c>
      <c r="C5" s="118"/>
      <c r="D5" s="118"/>
      <c r="E5" s="118"/>
      <c r="F5" s="118"/>
      <c r="G5" s="35"/>
    </row>
    <row r="6" spans="1:7" ht="5.0999999999999996" customHeight="1" x14ac:dyDescent="0.25">
      <c r="A6" s="2"/>
      <c r="B6" s="2"/>
      <c r="C6" s="2"/>
      <c r="D6" s="2"/>
      <c r="E6" s="2"/>
      <c r="F6" s="2"/>
      <c r="G6" s="2"/>
    </row>
    <row r="7" spans="1:7" ht="14.25" x14ac:dyDescent="0.25">
      <c r="B7" s="119" t="s">
        <v>83</v>
      </c>
      <c r="C7" s="120"/>
      <c r="D7" s="120"/>
      <c r="E7" s="120"/>
      <c r="F7" s="120"/>
      <c r="G7" s="36"/>
    </row>
    <row r="8" spans="1:7" ht="14.25" x14ac:dyDescent="0.25">
      <c r="A8" s="36"/>
      <c r="B8" s="120"/>
      <c r="C8" s="120"/>
      <c r="D8" s="120"/>
      <c r="E8" s="120"/>
      <c r="F8" s="120"/>
      <c r="G8" s="36"/>
    </row>
    <row r="9" spans="1:7" ht="5.0999999999999996" customHeight="1" x14ac:dyDescent="0.25">
      <c r="A9" s="37"/>
      <c r="B9" s="37"/>
      <c r="C9" s="37"/>
      <c r="D9" s="37"/>
      <c r="E9" s="37"/>
      <c r="F9" s="37"/>
      <c r="G9" s="37"/>
    </row>
    <row r="10" spans="1:7" ht="14.25" x14ac:dyDescent="0.25">
      <c r="A10" s="6"/>
      <c r="B10" s="6"/>
      <c r="C10" s="121" t="s">
        <v>53</v>
      </c>
      <c r="D10" s="121"/>
      <c r="E10" s="121"/>
      <c r="F10" s="121"/>
      <c r="G10" s="6"/>
    </row>
    <row r="11" spans="1:7" ht="14.25" x14ac:dyDescent="0.25">
      <c r="C11" s="38" t="s">
        <v>54</v>
      </c>
      <c r="D11" s="39" t="s">
        <v>55</v>
      </c>
      <c r="E11" s="40" t="s">
        <v>56</v>
      </c>
      <c r="F11" s="39" t="s">
        <v>57</v>
      </c>
    </row>
    <row r="12" spans="1:7" ht="14.25" x14ac:dyDescent="0.25">
      <c r="C12" s="40" t="s">
        <v>58</v>
      </c>
      <c r="D12" s="39" t="s">
        <v>59</v>
      </c>
      <c r="E12" s="40" t="s">
        <v>60</v>
      </c>
      <c r="F12" s="39" t="s">
        <v>61</v>
      </c>
    </row>
    <row r="13" spans="1:7" ht="14.25" x14ac:dyDescent="0.25">
      <c r="A13" s="11"/>
      <c r="C13" s="40" t="s">
        <v>62</v>
      </c>
      <c r="D13" s="39" t="s">
        <v>63</v>
      </c>
      <c r="E13" s="40" t="s">
        <v>64</v>
      </c>
      <c r="F13" s="39" t="s">
        <v>65</v>
      </c>
    </row>
    <row r="14" spans="1:7" ht="14.25" x14ac:dyDescent="0.25">
      <c r="A14" s="11"/>
      <c r="C14" s="40" t="s">
        <v>66</v>
      </c>
      <c r="D14" s="39" t="s">
        <v>67</v>
      </c>
      <c r="E14" s="40" t="s">
        <v>68</v>
      </c>
      <c r="F14" s="39" t="s">
        <v>69</v>
      </c>
    </row>
    <row r="15" spans="1:7" ht="5.0999999999999996" customHeight="1" x14ac:dyDescent="0.25">
      <c r="B15" s="2"/>
      <c r="F15" s="2"/>
    </row>
    <row r="16" spans="1:7" ht="14.25" x14ac:dyDescent="0.25">
      <c r="A16" s="14"/>
      <c r="B16" s="41" t="s">
        <v>70</v>
      </c>
    </row>
    <row r="17" spans="1:7" ht="14.25" x14ac:dyDescent="0.25">
      <c r="A17" s="14"/>
      <c r="B17" s="122" t="s">
        <v>84</v>
      </c>
      <c r="C17" s="122"/>
      <c r="D17" s="122"/>
      <c r="E17" s="122"/>
      <c r="F17" s="122"/>
    </row>
    <row r="18" spans="1:7" ht="14.25" x14ac:dyDescent="0.25">
      <c r="A18" s="14"/>
    </row>
    <row r="19" spans="1:7" ht="5.0999999999999996" customHeight="1" x14ac:dyDescent="0.25">
      <c r="B19" s="2"/>
      <c r="F19" s="2"/>
    </row>
    <row r="20" spans="1:7" ht="14.25" x14ac:dyDescent="0.25">
      <c r="A20" s="14"/>
      <c r="B20" s="32" t="s">
        <v>71</v>
      </c>
    </row>
    <row r="21" spans="1:7" ht="14.25" x14ac:dyDescent="0.25">
      <c r="A21" s="14"/>
      <c r="B21" s="122" t="s">
        <v>85</v>
      </c>
      <c r="C21" s="122"/>
      <c r="D21" s="122"/>
      <c r="E21" s="122"/>
      <c r="F21" s="122"/>
    </row>
    <row r="22" spans="1:7" ht="14.25" x14ac:dyDescent="0.25">
      <c r="A22" s="14"/>
    </row>
    <row r="23" spans="1:7" ht="5.0999999999999996" customHeight="1" x14ac:dyDescent="0.25">
      <c r="B23" s="2"/>
      <c r="F23" s="2"/>
    </row>
    <row r="24" spans="1:7" ht="14.25" x14ac:dyDescent="0.25">
      <c r="A24" s="14"/>
      <c r="B24" s="32" t="s">
        <v>72</v>
      </c>
    </row>
    <row r="25" spans="1:7" ht="14.25" x14ac:dyDescent="0.25">
      <c r="A25" s="14"/>
      <c r="B25" s="122" t="s">
        <v>86</v>
      </c>
      <c r="C25" s="122"/>
      <c r="D25" s="122"/>
      <c r="E25" s="122"/>
      <c r="F25" s="122"/>
    </row>
    <row r="26" spans="1:7" ht="14.25" x14ac:dyDescent="0.25"/>
    <row r="27" spans="1:7" ht="5.0999999999999996" customHeight="1" x14ac:dyDescent="0.25">
      <c r="B27" s="2"/>
      <c r="F27" s="2"/>
    </row>
    <row r="28" spans="1:7" ht="14.25" x14ac:dyDescent="0.25">
      <c r="B28" s="32" t="s">
        <v>73</v>
      </c>
    </row>
    <row r="29" spans="1:7" ht="14.25" x14ac:dyDescent="0.25">
      <c r="B29" s="122" t="s">
        <v>87</v>
      </c>
      <c r="C29" s="122"/>
      <c r="D29" s="122"/>
      <c r="E29" s="122"/>
      <c r="F29" s="122"/>
    </row>
    <row r="30" spans="1:7" ht="14.25" x14ac:dyDescent="0.25">
      <c r="A30" s="19"/>
      <c r="B30" s="19"/>
      <c r="C30" s="19"/>
      <c r="D30" s="19"/>
      <c r="E30" s="19"/>
      <c r="F30" s="19"/>
      <c r="G30" s="19"/>
    </row>
    <row r="31" spans="1:7" ht="5.0999999999999996" customHeight="1" x14ac:dyDescent="0.25">
      <c r="B31" s="2"/>
      <c r="F31" s="2"/>
    </row>
    <row r="32" spans="1:7" ht="14.25" x14ac:dyDescent="0.25">
      <c r="A32" s="20"/>
      <c r="B32" s="32" t="s">
        <v>74</v>
      </c>
      <c r="C32" s="20"/>
      <c r="D32" s="20"/>
      <c r="E32" s="20"/>
      <c r="F32" s="20"/>
      <c r="G32" s="20"/>
    </row>
    <row r="33" spans="1:7" ht="14.25" customHeight="1" x14ac:dyDescent="0.25">
      <c r="A33" s="20"/>
      <c r="B33" s="122" t="s">
        <v>88</v>
      </c>
      <c r="C33" s="122"/>
      <c r="D33" s="122"/>
      <c r="E33" s="122"/>
      <c r="F33" s="122"/>
      <c r="G33" s="20"/>
    </row>
    <row r="34" spans="1:7" ht="14.25" x14ac:dyDescent="0.25">
      <c r="A34" s="20"/>
      <c r="B34" s="47"/>
      <c r="C34" s="47"/>
      <c r="D34" s="47"/>
      <c r="E34" s="47"/>
      <c r="F34" s="47"/>
      <c r="G34" s="20"/>
    </row>
    <row r="35" spans="1:7" ht="5.0999999999999996" customHeight="1" x14ac:dyDescent="0.25">
      <c r="B35" s="2"/>
      <c r="F35" s="2"/>
    </row>
    <row r="36" spans="1:7" ht="14.25" x14ac:dyDescent="0.25">
      <c r="A36" s="20"/>
      <c r="B36" s="117" t="s">
        <v>75</v>
      </c>
      <c r="C36" s="117"/>
      <c r="D36" s="117"/>
      <c r="E36" s="117"/>
      <c r="F36" s="117"/>
      <c r="G36" s="20"/>
    </row>
    <row r="37" spans="1:7" ht="14.25" customHeight="1" x14ac:dyDescent="0.25">
      <c r="A37" s="20"/>
      <c r="B37" s="122" t="s">
        <v>89</v>
      </c>
      <c r="C37" s="122"/>
      <c r="D37" s="122"/>
      <c r="E37" s="122"/>
      <c r="F37" s="122"/>
      <c r="G37" s="20"/>
    </row>
    <row r="38" spans="1:7" ht="14.25" x14ac:dyDescent="0.25">
      <c r="A38" s="20"/>
      <c r="B38" s="20"/>
      <c r="C38" s="20"/>
      <c r="D38" s="20"/>
      <c r="E38" s="20"/>
      <c r="F38" s="20"/>
      <c r="G38" s="20"/>
    </row>
    <row r="39" spans="1:7" ht="5.0999999999999996" customHeight="1" x14ac:dyDescent="0.25">
      <c r="B39" s="2"/>
      <c r="F39" s="2"/>
    </row>
    <row r="40" spans="1:7" ht="14.25" x14ac:dyDescent="0.25">
      <c r="A40" s="20"/>
      <c r="B40" s="1" t="s">
        <v>76</v>
      </c>
      <c r="C40" s="20"/>
      <c r="D40" s="20"/>
      <c r="E40" s="20"/>
      <c r="F40" s="20"/>
      <c r="G40" s="20"/>
    </row>
    <row r="41" spans="1:7" ht="14.25" x14ac:dyDescent="0.25">
      <c r="A41" s="20"/>
      <c r="B41" s="122" t="s">
        <v>90</v>
      </c>
      <c r="C41" s="122"/>
      <c r="D41" s="122"/>
      <c r="E41" s="122"/>
      <c r="F41" s="122"/>
      <c r="G41" s="20"/>
    </row>
    <row r="42" spans="1:7" ht="14.25" x14ac:dyDescent="0.25">
      <c r="A42" s="20"/>
      <c r="B42" s="20"/>
      <c r="C42" s="20"/>
      <c r="D42" s="20"/>
      <c r="E42" s="20"/>
      <c r="F42" s="20"/>
      <c r="G42" s="20"/>
    </row>
    <row r="43" spans="1:7" ht="5.0999999999999996" customHeight="1" x14ac:dyDescent="0.25">
      <c r="B43" s="2"/>
      <c r="F43" s="2"/>
    </row>
    <row r="44" spans="1:7" ht="14.25" x14ac:dyDescent="0.25">
      <c r="A44" s="20"/>
      <c r="B44" s="1" t="s">
        <v>77</v>
      </c>
      <c r="C44" s="20"/>
      <c r="D44" s="20"/>
      <c r="E44" s="20"/>
      <c r="F44" s="20"/>
      <c r="G44" s="20"/>
    </row>
    <row r="45" spans="1:7" ht="14.25" customHeight="1" x14ac:dyDescent="0.25">
      <c r="A45" s="20"/>
      <c r="B45" s="122" t="s">
        <v>91</v>
      </c>
      <c r="C45" s="122"/>
      <c r="D45" s="122"/>
      <c r="E45" s="122"/>
      <c r="F45" s="122"/>
      <c r="G45" s="20"/>
    </row>
    <row r="46" spans="1:7" ht="14.25" x14ac:dyDescent="0.25">
      <c r="A46" s="20"/>
      <c r="B46" s="20"/>
      <c r="C46" s="20"/>
      <c r="D46" s="20"/>
      <c r="E46" s="20"/>
      <c r="F46" s="20"/>
      <c r="G46" s="20"/>
    </row>
    <row r="47" spans="1:7" ht="5.0999999999999996" customHeight="1" x14ac:dyDescent="0.25">
      <c r="B47" s="2"/>
      <c r="F47" s="2"/>
    </row>
    <row r="48" spans="1:7" ht="14.25" x14ac:dyDescent="0.25">
      <c r="A48" s="43"/>
      <c r="B48" s="32" t="s">
        <v>78</v>
      </c>
      <c r="C48" s="43"/>
      <c r="D48" s="43"/>
      <c r="E48" s="43"/>
      <c r="F48" s="43"/>
      <c r="G48" s="43"/>
    </row>
    <row r="49" spans="1:7" ht="14.25" customHeight="1" x14ac:dyDescent="0.25">
      <c r="A49" s="43"/>
      <c r="B49" s="122" t="s">
        <v>92</v>
      </c>
      <c r="C49" s="122"/>
      <c r="D49" s="122"/>
      <c r="E49" s="122"/>
      <c r="F49" s="122"/>
      <c r="G49" s="43"/>
    </row>
    <row r="50" spans="1:7" ht="14.25" x14ac:dyDescent="0.25">
      <c r="A50" s="43"/>
      <c r="B50" s="43"/>
      <c r="C50" s="43"/>
      <c r="D50" s="43"/>
      <c r="E50" s="43"/>
      <c r="F50" s="43"/>
      <c r="G50" s="43"/>
    </row>
    <row r="51" spans="1:7" ht="5.0999999999999996" customHeight="1" x14ac:dyDescent="0.25">
      <c r="B51" s="2"/>
      <c r="F51" s="2"/>
    </row>
    <row r="52" spans="1:7" ht="14.25" x14ac:dyDescent="0.25">
      <c r="A52" s="43"/>
      <c r="B52" s="113" t="s">
        <v>79</v>
      </c>
      <c r="C52" s="113"/>
      <c r="D52" s="113"/>
      <c r="E52" s="113"/>
      <c r="F52" s="113"/>
      <c r="G52" s="43"/>
    </row>
    <row r="53" spans="1:7" ht="14.25" x14ac:dyDescent="0.25">
      <c r="A53" s="43"/>
      <c r="B53" s="113"/>
      <c r="C53" s="113"/>
      <c r="D53" s="113"/>
      <c r="E53" s="113"/>
      <c r="F53" s="113"/>
      <c r="G53" s="43"/>
    </row>
    <row r="54" spans="1:7" ht="14.25" customHeight="1" x14ac:dyDescent="0.25">
      <c r="A54" s="43"/>
      <c r="B54" s="123" t="s">
        <v>93</v>
      </c>
      <c r="C54" s="123"/>
      <c r="D54" s="123"/>
      <c r="E54" s="123"/>
      <c r="F54" s="123"/>
      <c r="G54" s="43"/>
    </row>
    <row r="55" spans="1:7" ht="14.25" customHeight="1" x14ac:dyDescent="0.25">
      <c r="A55" s="43"/>
      <c r="B55" s="124"/>
      <c r="C55" s="124"/>
      <c r="D55" s="124"/>
      <c r="E55" s="124"/>
      <c r="F55" s="124"/>
      <c r="G55" s="43"/>
    </row>
    <row r="56" spans="1:7" customFormat="1" ht="14.25" customHeight="1" x14ac:dyDescent="0.25"/>
    <row r="57" spans="1:7" ht="14.25" x14ac:dyDescent="0.25">
      <c r="A57" s="43"/>
      <c r="B57" s="43"/>
      <c r="C57" s="43"/>
      <c r="D57" s="43"/>
      <c r="E57" s="43"/>
      <c r="F57" s="43"/>
      <c r="G57" s="43"/>
    </row>
    <row r="58" spans="1:7" ht="5.0999999999999996" customHeight="1" x14ac:dyDescent="0.25">
      <c r="A58" s="43"/>
      <c r="B58" s="43"/>
      <c r="C58" s="43"/>
      <c r="D58" s="43"/>
      <c r="E58" s="43"/>
      <c r="F58" s="43"/>
      <c r="G58" s="43"/>
    </row>
    <row r="59" spans="1:7" ht="15" customHeight="1" x14ac:dyDescent="0.25">
      <c r="A59" s="23"/>
      <c r="B59" s="110" t="s">
        <v>50</v>
      </c>
      <c r="C59" s="110"/>
      <c r="D59" s="110"/>
      <c r="E59" s="110"/>
      <c r="F59" s="110"/>
      <c r="G59" s="48"/>
    </row>
    <row r="60" spans="1:7" ht="14.25" x14ac:dyDescent="0.25">
      <c r="A60" s="23"/>
      <c r="B60" s="23"/>
      <c r="C60" s="23"/>
      <c r="D60" s="23"/>
      <c r="E60" s="23"/>
      <c r="F60" s="23"/>
      <c r="G60" s="23"/>
    </row>
    <row r="61" spans="1:7" ht="14.25" x14ac:dyDescent="0.25"/>
    <row r="62" spans="1:7" ht="15" customHeight="1" x14ac:dyDescent="0.25"/>
    <row r="63" spans="1:7" ht="15" customHeight="1" x14ac:dyDescent="0.25"/>
    <row r="64" spans="1:7" ht="15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9.5" hidden="1" customHeight="1" x14ac:dyDescent="0.25"/>
    <row r="77" ht="15" hidden="1" customHeight="1" x14ac:dyDescent="0.25"/>
    <row r="78" ht="15" hidden="1" customHeight="1" x14ac:dyDescent="0.25"/>
  </sheetData>
  <sheetProtection algorithmName="SHA-512" hashValue="6WvunAiY6lXgi7njQIZhWDSl2CPrCRZsMRJlWMdsNu1ke2coQyMjbrHZGQivTqkHhgZYjHrYQtfqHGHc9kmmsA==" saltValue="QAWdWvoka2ijA93xlfXzxw==" spinCount="100000" sheet="1" objects="1" scenarios="1" selectLockedCells="1" selectUnlockedCells="1"/>
  <mergeCells count="16">
    <mergeCell ref="B25:F25"/>
    <mergeCell ref="B5:F5"/>
    <mergeCell ref="B7:F8"/>
    <mergeCell ref="C10:F10"/>
    <mergeCell ref="B17:F17"/>
    <mergeCell ref="B21:F21"/>
    <mergeCell ref="B49:F49"/>
    <mergeCell ref="B52:F53"/>
    <mergeCell ref="B54:F55"/>
    <mergeCell ref="B59:F59"/>
    <mergeCell ref="B29:F29"/>
    <mergeCell ref="B33:F33"/>
    <mergeCell ref="B36:F36"/>
    <mergeCell ref="B37:F37"/>
    <mergeCell ref="B41:F41"/>
    <mergeCell ref="B45:F4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64AB5-CE77-47FE-8AC8-B29439EC67DC}">
  <sheetPr>
    <pageSetUpPr fitToPage="1"/>
  </sheetPr>
  <dimension ref="A1:Q93"/>
  <sheetViews>
    <sheetView showGridLines="0" showRowColHeaders="0" showRuler="0" showWhiteSpace="0" zoomScale="130" zoomScaleNormal="130" zoomScaleSheetLayoutView="120" workbookViewId="0">
      <selection activeCell="B20" sqref="B20"/>
    </sheetView>
  </sheetViews>
  <sheetFormatPr baseColWidth="10" defaultColWidth="0" defaultRowHeight="0" customHeight="1" zeroHeight="1" x14ac:dyDescent="0.25"/>
  <cols>
    <col min="1" max="1" width="5.7109375" style="1" customWidth="1"/>
    <col min="2" max="2" width="6.140625" style="1" customWidth="1"/>
    <col min="3" max="4" width="5.7109375" style="1" customWidth="1"/>
    <col min="5" max="5" width="7.28515625" style="1" customWidth="1"/>
    <col min="6" max="6" width="6.7109375" style="1" customWidth="1"/>
    <col min="7" max="16" width="5.7109375" style="1" customWidth="1"/>
    <col min="17" max="17" width="10.5703125" style="1" hidden="1" customWidth="1"/>
    <col min="18" max="16384" width="10.85546875" style="1" hidden="1"/>
  </cols>
  <sheetData>
    <row r="1" spans="1:16" ht="14.25" x14ac:dyDescent="0.25"/>
    <row r="2" spans="1:16" ht="14.2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6" ht="14.25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6" ht="6.9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6" ht="14.25" x14ac:dyDescent="0.25">
      <c r="B5" s="134" t="s">
        <v>94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50"/>
    </row>
    <row r="6" spans="1:16" ht="5.0999999999999996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5" customHeight="1" x14ac:dyDescent="0.25">
      <c r="B7" s="120" t="s">
        <v>95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36"/>
    </row>
    <row r="8" spans="1:16" ht="5.0999999999999996" customHeight="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5" customHeight="1" x14ac:dyDescent="0.25">
      <c r="A9" s="37"/>
      <c r="B9" s="37"/>
      <c r="C9" s="37"/>
      <c r="D9" s="37"/>
      <c r="E9" s="37"/>
      <c r="F9" s="37"/>
      <c r="G9" s="135"/>
      <c r="H9" s="135"/>
      <c r="I9" s="135"/>
      <c r="J9" s="37"/>
      <c r="K9" s="37"/>
      <c r="L9" s="37"/>
      <c r="M9" s="37"/>
      <c r="N9" s="37"/>
      <c r="O9" s="37"/>
      <c r="P9" s="37"/>
    </row>
    <row r="10" spans="1:16" ht="14.25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5" customHeight="1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6" ht="15" customHeight="1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6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6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6" ht="15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6" ht="1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2:16" ht="5.0999999999999996" customHeight="1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2:16" ht="15" x14ac:dyDescent="0.25">
      <c r="B18" s="51" t="s">
        <v>96</v>
      </c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2:16" ht="15" x14ac:dyDescent="0.25">
      <c r="B19" s="52">
        <v>1</v>
      </c>
      <c r="C19" s="52">
        <v>2</v>
      </c>
      <c r="D19" s="52">
        <v>3</v>
      </c>
      <c r="E19" s="52">
        <v>4</v>
      </c>
      <c r="F19" s="52">
        <v>5</v>
      </c>
      <c r="G19" s="52">
        <v>6</v>
      </c>
      <c r="H19" s="52">
        <v>7</v>
      </c>
      <c r="I19" s="52">
        <v>8</v>
      </c>
      <c r="J19" s="52">
        <v>9</v>
      </c>
      <c r="K19" s="52">
        <v>10</v>
      </c>
      <c r="L19" s="52">
        <v>11</v>
      </c>
      <c r="M19" s="52">
        <v>12</v>
      </c>
      <c r="N19" s="52">
        <v>13</v>
      </c>
      <c r="O19"/>
    </row>
    <row r="20" spans="2:16" ht="15" x14ac:dyDescent="0.25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/>
    </row>
    <row r="21" spans="2:16" customFormat="1" ht="15" x14ac:dyDescent="0.25">
      <c r="B21" s="7" t="str">
        <f>IF(M61="mostrar","is","")</f>
        <v/>
      </c>
      <c r="C21" s="7" t="str">
        <f>IF(M61="mostrar","in","")</f>
        <v/>
      </c>
      <c r="D21" s="7" t="str">
        <f>IF(M61="mostrar","is","")</f>
        <v/>
      </c>
      <c r="E21" s="7" t="str">
        <f>IF(M61="mostrar", "on","")</f>
        <v/>
      </c>
      <c r="F21" s="7" t="str">
        <f>IF(M61="mostrar","is","")</f>
        <v/>
      </c>
      <c r="G21" s="7" t="str">
        <f>IF($M$61="mostrar","is","")</f>
        <v/>
      </c>
      <c r="H21" s="7" t="str">
        <f>IF($M$61="mostrar","at","")</f>
        <v/>
      </c>
      <c r="I21" s="7" t="str">
        <f>IF($M$61="mostrar","is","")</f>
        <v/>
      </c>
      <c r="J21" s="7" t="str">
        <f>IF($M$61="mostrar","is","")</f>
        <v/>
      </c>
      <c r="K21" s="7" t="str">
        <f>IF($M$61="mostrar","on","")</f>
        <v/>
      </c>
      <c r="L21" s="7" t="str">
        <f>IF($M$61="mostrar","is","")</f>
        <v/>
      </c>
      <c r="M21" s="7" t="str">
        <f>IF($M$61="mostrar","is","")</f>
        <v/>
      </c>
      <c r="N21" s="7" t="str">
        <f>IF($M$61="mostrar","are","")</f>
        <v/>
      </c>
    </row>
    <row r="22" spans="2:16" ht="5.0999999999999996" customHeight="1" x14ac:dyDescent="0.25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6" ht="14.25" x14ac:dyDescent="0.25">
      <c r="E23" s="132" t="s">
        <v>53</v>
      </c>
      <c r="F23" s="132"/>
      <c r="G23" s="132"/>
      <c r="H23" s="132"/>
      <c r="I23" s="132"/>
      <c r="J23" s="132"/>
      <c r="K23" s="132"/>
      <c r="L23" s="132"/>
    </row>
    <row r="24" spans="2:16" ht="14.25" x14ac:dyDescent="0.25">
      <c r="E24" s="132" t="s">
        <v>97</v>
      </c>
      <c r="F24" s="132"/>
      <c r="G24" s="133" t="s">
        <v>98</v>
      </c>
      <c r="H24" s="133"/>
      <c r="I24" s="132" t="s">
        <v>99</v>
      </c>
      <c r="J24" s="132"/>
      <c r="K24" s="133" t="s">
        <v>100</v>
      </c>
      <c r="L24" s="133"/>
    </row>
    <row r="25" spans="2:16" ht="14.25" x14ac:dyDescent="0.25">
      <c r="E25" s="132" t="s">
        <v>101</v>
      </c>
      <c r="F25" s="132"/>
      <c r="G25" s="133" t="s">
        <v>102</v>
      </c>
      <c r="H25" s="133"/>
      <c r="I25" s="132" t="s">
        <v>103</v>
      </c>
      <c r="J25" s="132"/>
      <c r="K25" s="133" t="s">
        <v>104</v>
      </c>
      <c r="L25" s="133"/>
    </row>
    <row r="26" spans="2:16" ht="14.25" x14ac:dyDescent="0.25">
      <c r="E26" s="132" t="s">
        <v>105</v>
      </c>
      <c r="F26" s="132"/>
      <c r="G26" s="133" t="s">
        <v>106</v>
      </c>
      <c r="H26" s="133"/>
      <c r="I26" s="132" t="s">
        <v>107</v>
      </c>
      <c r="J26" s="132"/>
      <c r="K26" s="133" t="s">
        <v>108</v>
      </c>
      <c r="L26" s="133"/>
    </row>
    <row r="27" spans="2:16" ht="14.25" x14ac:dyDescent="0.25">
      <c r="E27" s="132" t="s">
        <v>109</v>
      </c>
      <c r="F27" s="132"/>
      <c r="G27" s="133" t="s">
        <v>110</v>
      </c>
      <c r="H27" s="133"/>
      <c r="I27" s="132" t="s">
        <v>111</v>
      </c>
      <c r="J27" s="132"/>
      <c r="K27" s="133" t="s">
        <v>112</v>
      </c>
      <c r="L27" s="133"/>
    </row>
    <row r="28" spans="2:16" ht="5.0999999999999996" customHeight="1" x14ac:dyDescent="0.25">
      <c r="O28" s="50"/>
      <c r="P28" s="50"/>
    </row>
    <row r="29" spans="2:16" ht="14.25" x14ac:dyDescent="0.25">
      <c r="B29" s="108" t="s">
        <v>113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2:16" ht="5.0999999999999996" customHeight="1" x14ac:dyDescent="0.25"/>
    <row r="31" spans="2:16" ht="15" customHeight="1" x14ac:dyDescent="0.25">
      <c r="C31" s="103" t="s">
        <v>114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</row>
    <row r="32" spans="2:16" ht="14.25" x14ac:dyDescent="0.25"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</row>
    <row r="33" spans="2:14" ht="14.25" x14ac:dyDescent="0.25">
      <c r="B33" s="54"/>
      <c r="C33" s="131" t="str">
        <f>IF(M61="mostrar","No, Hector is with his wife in the living room / Hector is in the living room with his wife.","")</f>
        <v/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</row>
    <row r="34" spans="2:14" ht="5.0999999999999996" customHeight="1" x14ac:dyDescent="0.25"/>
    <row r="35" spans="2:14" ht="14.25" x14ac:dyDescent="0.25">
      <c r="C35" s="117" t="s">
        <v>115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</row>
    <row r="36" spans="2:14" ht="14.25" x14ac:dyDescent="0.25"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</row>
    <row r="37" spans="2:14" ht="14.25" x14ac:dyDescent="0.25">
      <c r="B37" s="54"/>
      <c r="C37" s="130" t="str">
        <f>IF(M61="mostrar","No, they are on the sofa / Hector and his wife are on the sofa.","")</f>
        <v/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</row>
    <row r="38" spans="2:14" ht="5.0999999999999996" customHeight="1" x14ac:dyDescent="0.25"/>
    <row r="39" spans="2:14" ht="14.25" x14ac:dyDescent="0.25">
      <c r="C39" s="117" t="s">
        <v>116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</row>
    <row r="40" spans="2:14" ht="14.25" x14ac:dyDescent="0.25"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</row>
    <row r="41" spans="2:14" ht="14.25" x14ac:dyDescent="0.25">
      <c r="B41" s="54"/>
      <c r="C41" s="130" t="str">
        <f>IF(M61="mostrar","Yes, he is / he is in his bedroom with his friends.","")</f>
        <v/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</row>
    <row r="42" spans="2:14" ht="5.0999999999999996" customHeight="1" x14ac:dyDescent="0.25"/>
    <row r="43" spans="2:14" ht="14.25" x14ac:dyDescent="0.25">
      <c r="C43" s="117" t="s">
        <v>117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</row>
    <row r="44" spans="2:14" ht="14.25" x14ac:dyDescent="0.25"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</row>
    <row r="45" spans="2:14" ht="14.25" x14ac:dyDescent="0.25">
      <c r="B45" s="54"/>
      <c r="C45" s="130" t="str">
        <f>IF(M61="mostrar","No, Luisa is in the dining room at the table.","")</f>
        <v/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</row>
    <row r="46" spans="2:14" ht="5.0999999999999996" customHeight="1" x14ac:dyDescent="0.25"/>
    <row r="47" spans="2:14" ht="14.25" x14ac:dyDescent="0.25">
      <c r="C47" s="117" t="s">
        <v>118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2:14" ht="14.25" x14ac:dyDescent="0.25"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1:16" ht="14.25" x14ac:dyDescent="0.25">
      <c r="B49" s="54"/>
      <c r="C49" s="130" t="str">
        <f>IF(M61="mostrar","No, the cat is in the basement and the dog is in the attic / no, the dog is in the attic.","")</f>
        <v/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</row>
    <row r="50" spans="1:16" ht="5.0999999999999996" customHeight="1" x14ac:dyDescent="0.25"/>
    <row r="51" spans="1:16" ht="14.25" x14ac:dyDescent="0.25">
      <c r="C51" s="117" t="s">
        <v>119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</row>
    <row r="52" spans="1:16" ht="14.25" x14ac:dyDescent="0.25"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1:16" ht="14.25" x14ac:dyDescent="0.25">
      <c r="B53" s="54"/>
      <c r="C53" s="130" t="str">
        <f>IF(M61="mostrar","No, Ana is the mother of Hector / no, Ana is Hector’s mother.","")</f>
        <v/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</row>
    <row r="54" spans="1:16" ht="5.0999999999999996" customHeight="1" x14ac:dyDescent="0.25"/>
    <row r="55" spans="1:16" ht="15" customHeight="1" x14ac:dyDescent="0.25">
      <c r="C55" s="117" t="s">
        <v>120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</row>
    <row r="56" spans="1:16" ht="14.25" customHeight="1" x14ac:dyDescent="0.25"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55" t="s">
        <v>80</v>
      </c>
    </row>
    <row r="57" spans="1:16" ht="13.5" customHeight="1" x14ac:dyDescent="0.25"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</row>
    <row r="58" spans="1:16" ht="15" customHeight="1" x14ac:dyDescent="0.25">
      <c r="B58" s="54"/>
      <c r="C58" s="127" t="str">
        <f>IF(M61="mostrar","No, they are at the garage in the car / no, Ana and Robert are at the garage in the car.","")</f>
        <v/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56"/>
      <c r="P58" s="20"/>
    </row>
    <row r="59" spans="1:16" ht="15" customHeight="1" x14ac:dyDescent="0.25">
      <c r="A59" s="56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6"/>
      <c r="P59" s="20"/>
    </row>
    <row r="60" spans="1:16" ht="5.0999999999999996" customHeight="1" x14ac:dyDescent="0.25"/>
    <row r="61" spans="1:16" ht="15" customHeight="1" x14ac:dyDescent="0.25">
      <c r="A61" s="56"/>
      <c r="B61" s="56"/>
      <c r="C61" s="99" t="s">
        <v>33</v>
      </c>
      <c r="D61" s="99"/>
      <c r="E61" s="99"/>
      <c r="F61" s="99"/>
      <c r="G61" s="99"/>
      <c r="H61" s="99"/>
      <c r="I61" s="99"/>
      <c r="J61" s="99"/>
      <c r="K61" s="99"/>
      <c r="L61" s="99"/>
      <c r="M61" s="126"/>
      <c r="N61" s="126"/>
      <c r="O61" s="56"/>
      <c r="P61" s="20"/>
    </row>
    <row r="62" spans="1:16" ht="14.25" x14ac:dyDescent="0.25">
      <c r="A62" s="56"/>
      <c r="B62" s="56"/>
      <c r="C62" s="128" t="s">
        <v>82</v>
      </c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58"/>
      <c r="P62" s="58"/>
    </row>
    <row r="63" spans="1:16" ht="14.25" x14ac:dyDescent="0.25">
      <c r="A63" s="56"/>
      <c r="B63" s="56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8"/>
      <c r="P63" s="58"/>
    </row>
    <row r="64" spans="1:16" ht="14.25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pans="1:14" ht="14.25" x14ac:dyDescent="0.2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ht="14.25" hidden="1" x14ac:dyDescent="0.25"/>
    <row r="67" spans="1:14" ht="14.25" hidden="1" x14ac:dyDescent="0.25"/>
    <row r="68" spans="1:14" ht="15" hidden="1" customHeight="1" x14ac:dyDescent="0.25"/>
    <row r="69" spans="1:14" ht="0" hidden="1" customHeight="1" x14ac:dyDescent="0.25"/>
    <row r="70" spans="1:14" ht="0" hidden="1" customHeight="1" x14ac:dyDescent="0.25"/>
    <row r="71" spans="1:14" ht="0" hidden="1" customHeight="1" x14ac:dyDescent="0.25"/>
    <row r="72" spans="1:14" ht="0" hidden="1" customHeight="1" x14ac:dyDescent="0.25"/>
    <row r="73" spans="1:14" ht="0" hidden="1" customHeight="1" x14ac:dyDescent="0.25"/>
    <row r="74" spans="1:14" ht="0" hidden="1" customHeight="1" x14ac:dyDescent="0.25"/>
    <row r="75" spans="1:14" ht="0" hidden="1" customHeight="1" x14ac:dyDescent="0.25"/>
    <row r="76" spans="1:14" ht="0" hidden="1" customHeight="1" x14ac:dyDescent="0.25"/>
    <row r="77" spans="1:14" ht="0" hidden="1" customHeight="1" x14ac:dyDescent="0.25"/>
    <row r="78" spans="1:14" ht="0" hidden="1" customHeight="1" x14ac:dyDescent="0.25"/>
    <row r="79" spans="1:14" ht="0" hidden="1" customHeight="1" x14ac:dyDescent="0.25"/>
    <row r="80" spans="1:14" ht="0" hidden="1" customHeight="1" x14ac:dyDescent="0.25"/>
    <row r="81" ht="0" hidden="1" customHeight="1" x14ac:dyDescent="0.25"/>
    <row r="82" ht="0" hidden="1" customHeight="1" x14ac:dyDescent="0.25"/>
    <row r="83" ht="0" hidden="1" customHeight="1" x14ac:dyDescent="0.25"/>
    <row r="84" ht="0" hidden="1" customHeight="1" x14ac:dyDescent="0.25"/>
    <row r="85" ht="0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</sheetData>
  <sheetProtection algorithmName="SHA-512" hashValue="vDKvu3ZXQbqrOMF9L7zkvZAGF5ycrx0tKlU9XFaDMwY/4457t2V+p0YvyoiIsrAytZDdeH0vkWhOuQRTR9NpJw==" saltValue="fk1/5VQ/mgnVpXHXVGzw/w==" spinCount="100000" sheet="1" objects="1" scenarios="1" selectLockedCells="1"/>
  <mergeCells count="45">
    <mergeCell ref="B5:O5"/>
    <mergeCell ref="B7:O7"/>
    <mergeCell ref="G9:I9"/>
    <mergeCell ref="E23:L23"/>
    <mergeCell ref="E24:F24"/>
    <mergeCell ref="G24:H24"/>
    <mergeCell ref="I24:J24"/>
    <mergeCell ref="K24:L24"/>
    <mergeCell ref="E25:F25"/>
    <mergeCell ref="G25:H25"/>
    <mergeCell ref="I25:J25"/>
    <mergeCell ref="K25:L25"/>
    <mergeCell ref="E26:F26"/>
    <mergeCell ref="G26:H26"/>
    <mergeCell ref="I26:J26"/>
    <mergeCell ref="K26:L26"/>
    <mergeCell ref="C39:N39"/>
    <mergeCell ref="E27:F27"/>
    <mergeCell ref="G27:H27"/>
    <mergeCell ref="I27:J27"/>
    <mergeCell ref="K27:L27"/>
    <mergeCell ref="B29:O29"/>
    <mergeCell ref="C31:N31"/>
    <mergeCell ref="C32:N32"/>
    <mergeCell ref="C33:N33"/>
    <mergeCell ref="C35:N35"/>
    <mergeCell ref="C36:N36"/>
    <mergeCell ref="C37:N37"/>
    <mergeCell ref="C55:N55"/>
    <mergeCell ref="C40:N40"/>
    <mergeCell ref="C41:N41"/>
    <mergeCell ref="C43:N43"/>
    <mergeCell ref="C44:N44"/>
    <mergeCell ref="C45:N45"/>
    <mergeCell ref="C47:N47"/>
    <mergeCell ref="C48:N48"/>
    <mergeCell ref="C49:N49"/>
    <mergeCell ref="C51:N51"/>
    <mergeCell ref="C52:N52"/>
    <mergeCell ref="C53:N53"/>
    <mergeCell ref="C56:N57"/>
    <mergeCell ref="C58:N58"/>
    <mergeCell ref="C61:L61"/>
    <mergeCell ref="M61:N61"/>
    <mergeCell ref="C62:N62"/>
  </mergeCells>
  <conditionalFormatting sqref="B58 B53 B49 B45 B41 B37 B33">
    <cfRule type="expression" dxfId="10" priority="1">
      <formula>$M$61="mostrar"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E08C3-4D33-40F0-B456-35DA01F45F1F}">
  <sheetPr>
    <pageSetUpPr fitToPage="1"/>
  </sheetPr>
  <dimension ref="A1:Q99"/>
  <sheetViews>
    <sheetView showGridLines="0" showRowColHeaders="0" showRuler="0" showWhiteSpace="0" zoomScale="130" zoomScaleNormal="130" zoomScaleSheetLayoutView="120" workbookViewId="0">
      <selection activeCell="G19" sqref="G19"/>
    </sheetView>
  </sheetViews>
  <sheetFormatPr baseColWidth="10" defaultColWidth="0" defaultRowHeight="0" customHeight="1" zeroHeight="1" x14ac:dyDescent="0.25"/>
  <cols>
    <col min="1" max="1" width="5.7109375" style="1" customWidth="1"/>
    <col min="2" max="2" width="6.140625" style="1" customWidth="1"/>
    <col min="3" max="4" width="5.7109375" style="1" customWidth="1"/>
    <col min="5" max="5" width="7.28515625" style="1" customWidth="1"/>
    <col min="6" max="6" width="6.7109375" style="1" customWidth="1"/>
    <col min="7" max="16" width="5.7109375" style="1" customWidth="1"/>
    <col min="17" max="17" width="10.5703125" style="1" hidden="1" customWidth="1"/>
    <col min="18" max="16384" width="10.85546875" style="1" hidden="1"/>
  </cols>
  <sheetData>
    <row r="1" spans="1:16" ht="14.25" x14ac:dyDescent="0.25"/>
    <row r="2" spans="1:16" ht="14.2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6" ht="14.25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6" ht="6.9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6" ht="14.25" x14ac:dyDescent="0.25">
      <c r="B5" s="134" t="s">
        <v>94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50"/>
    </row>
    <row r="6" spans="1:16" ht="5.0999999999999996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5" customHeight="1" x14ac:dyDescent="0.25">
      <c r="B7" s="120" t="s">
        <v>95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36"/>
    </row>
    <row r="8" spans="1:16" ht="5.0999999999999996" customHeight="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5" customHeight="1" x14ac:dyDescent="0.25">
      <c r="A9" s="37"/>
      <c r="B9" s="37"/>
      <c r="C9" s="37"/>
      <c r="D9" s="37"/>
      <c r="E9" s="37"/>
      <c r="F9" s="37"/>
      <c r="G9" s="135"/>
      <c r="H9" s="135"/>
      <c r="I9" s="135"/>
      <c r="J9" s="37"/>
      <c r="K9" s="37"/>
      <c r="L9" s="37"/>
      <c r="M9" s="37"/>
      <c r="N9" s="37"/>
      <c r="O9" s="37"/>
      <c r="P9" s="37"/>
    </row>
    <row r="10" spans="1:16" ht="14.25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5" customHeight="1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6" ht="15" customHeight="1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6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6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6" ht="15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6" ht="1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2:16" ht="5.0999999999999996" customHeight="1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2:16" ht="15" x14ac:dyDescent="0.25">
      <c r="B18" s="51" t="s">
        <v>96</v>
      </c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2:16" ht="15" x14ac:dyDescent="0.25">
      <c r="B19" s="52">
        <v>1</v>
      </c>
      <c r="C19" s="52">
        <v>2</v>
      </c>
      <c r="D19" s="52">
        <v>3</v>
      </c>
      <c r="E19" s="52">
        <v>4</v>
      </c>
      <c r="F19" s="52">
        <v>5</v>
      </c>
      <c r="G19" s="52">
        <v>6</v>
      </c>
      <c r="H19" s="52">
        <v>7</v>
      </c>
      <c r="I19" s="52">
        <v>8</v>
      </c>
      <c r="J19" s="52">
        <v>9</v>
      </c>
      <c r="K19" s="52">
        <v>10</v>
      </c>
      <c r="L19" s="52">
        <v>11</v>
      </c>
      <c r="M19" s="52">
        <v>12</v>
      </c>
      <c r="N19" s="52">
        <v>13</v>
      </c>
      <c r="O19"/>
    </row>
    <row r="20" spans="2:16" ht="15" x14ac:dyDescent="0.25">
      <c r="B20" s="60" t="s">
        <v>121</v>
      </c>
      <c r="C20" s="60" t="s">
        <v>122</v>
      </c>
      <c r="D20" s="60" t="s">
        <v>121</v>
      </c>
      <c r="E20" s="60" t="s">
        <v>123</v>
      </c>
      <c r="F20" s="60" t="s">
        <v>121</v>
      </c>
      <c r="G20" s="60" t="s">
        <v>121</v>
      </c>
      <c r="H20" s="60" t="s">
        <v>124</v>
      </c>
      <c r="I20" s="60" t="s">
        <v>121</v>
      </c>
      <c r="J20" s="60" t="s">
        <v>121</v>
      </c>
      <c r="K20" s="60" t="s">
        <v>125</v>
      </c>
      <c r="L20" s="60" t="s">
        <v>121</v>
      </c>
      <c r="M20" s="60" t="s">
        <v>121</v>
      </c>
      <c r="N20" s="60" t="s">
        <v>126</v>
      </c>
      <c r="O20"/>
    </row>
    <row r="21" spans="2:16" customFormat="1" ht="15" x14ac:dyDescent="0.25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2:16" ht="5.0999999999999996" customHeight="1" x14ac:dyDescent="0.25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6" ht="14.25" x14ac:dyDescent="0.25">
      <c r="E23" s="132" t="s">
        <v>53</v>
      </c>
      <c r="F23" s="132"/>
      <c r="G23" s="132"/>
      <c r="H23" s="132"/>
      <c r="I23" s="132"/>
      <c r="J23" s="132"/>
      <c r="K23" s="132"/>
      <c r="L23" s="132"/>
    </row>
    <row r="24" spans="2:16" ht="14.25" x14ac:dyDescent="0.25">
      <c r="E24" s="132" t="s">
        <v>97</v>
      </c>
      <c r="F24" s="132"/>
      <c r="G24" s="133" t="s">
        <v>98</v>
      </c>
      <c r="H24" s="133"/>
      <c r="I24" s="132" t="s">
        <v>99</v>
      </c>
      <c r="J24" s="132"/>
      <c r="K24" s="133" t="s">
        <v>100</v>
      </c>
      <c r="L24" s="133"/>
    </row>
    <row r="25" spans="2:16" ht="14.25" x14ac:dyDescent="0.25">
      <c r="E25" s="132" t="s">
        <v>101</v>
      </c>
      <c r="F25" s="132"/>
      <c r="G25" s="133" t="s">
        <v>102</v>
      </c>
      <c r="H25" s="133"/>
      <c r="I25" s="132" t="s">
        <v>103</v>
      </c>
      <c r="J25" s="132"/>
      <c r="K25" s="133" t="s">
        <v>104</v>
      </c>
      <c r="L25" s="133"/>
    </row>
    <row r="26" spans="2:16" ht="14.25" x14ac:dyDescent="0.25">
      <c r="E26" s="132" t="s">
        <v>105</v>
      </c>
      <c r="F26" s="132"/>
      <c r="G26" s="133" t="s">
        <v>106</v>
      </c>
      <c r="H26" s="133"/>
      <c r="I26" s="132" t="s">
        <v>107</v>
      </c>
      <c r="J26" s="132"/>
      <c r="K26" s="133" t="s">
        <v>108</v>
      </c>
      <c r="L26" s="133"/>
    </row>
    <row r="27" spans="2:16" ht="14.25" x14ac:dyDescent="0.25">
      <c r="E27" s="132" t="s">
        <v>109</v>
      </c>
      <c r="F27" s="132"/>
      <c r="G27" s="133" t="s">
        <v>110</v>
      </c>
      <c r="H27" s="133"/>
      <c r="I27" s="132" t="s">
        <v>111</v>
      </c>
      <c r="J27" s="132"/>
      <c r="K27" s="133" t="s">
        <v>112</v>
      </c>
      <c r="L27" s="133"/>
    </row>
    <row r="28" spans="2:16" ht="5.0999999999999996" customHeight="1" x14ac:dyDescent="0.25">
      <c r="O28" s="50"/>
      <c r="P28" s="50"/>
    </row>
    <row r="29" spans="2:16" ht="14.25" x14ac:dyDescent="0.25">
      <c r="B29" s="108" t="s">
        <v>113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2:16" ht="5.0999999999999996" customHeight="1" x14ac:dyDescent="0.25"/>
    <row r="31" spans="2:16" ht="15" customHeight="1" x14ac:dyDescent="0.25">
      <c r="C31" s="103" t="s">
        <v>114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</row>
    <row r="32" spans="2:16" ht="14.25" x14ac:dyDescent="0.25">
      <c r="C32" s="139" t="s">
        <v>127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</row>
    <row r="33" spans="2:14" ht="14.25" x14ac:dyDescent="0.25">
      <c r="B33" s="54" t="s">
        <v>128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</row>
    <row r="34" spans="2:14" ht="5.0999999999999996" customHeight="1" x14ac:dyDescent="0.25"/>
    <row r="35" spans="2:14" ht="14.25" x14ac:dyDescent="0.25">
      <c r="C35" s="117" t="s">
        <v>115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</row>
    <row r="36" spans="2:14" ht="14.25" x14ac:dyDescent="0.25">
      <c r="C36" s="129" t="s">
        <v>129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</row>
    <row r="37" spans="2:14" ht="14.25" x14ac:dyDescent="0.25">
      <c r="B37" s="54" t="s">
        <v>128</v>
      </c>
      <c r="C37" s="55"/>
    </row>
    <row r="38" spans="2:14" ht="5.0999999999999996" customHeight="1" x14ac:dyDescent="0.25"/>
    <row r="39" spans="2:14" ht="14.25" x14ac:dyDescent="0.25">
      <c r="C39" s="117" t="s">
        <v>116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</row>
    <row r="40" spans="2:14" ht="14.25" x14ac:dyDescent="0.25">
      <c r="C40" s="129" t="s">
        <v>130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</row>
    <row r="41" spans="2:14" ht="14.25" x14ac:dyDescent="0.25">
      <c r="B41" s="54" t="s">
        <v>128</v>
      </c>
      <c r="C41" s="55"/>
    </row>
    <row r="42" spans="2:14" ht="5.0999999999999996" customHeight="1" x14ac:dyDescent="0.25"/>
    <row r="43" spans="2:14" ht="14.25" x14ac:dyDescent="0.25">
      <c r="C43" s="117" t="s">
        <v>117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</row>
    <row r="44" spans="2:14" ht="14.25" x14ac:dyDescent="0.25">
      <c r="C44" s="129" t="s">
        <v>131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</row>
    <row r="45" spans="2:14" ht="14.25" x14ac:dyDescent="0.25">
      <c r="B45" s="54" t="s">
        <v>128</v>
      </c>
      <c r="C45" s="55"/>
    </row>
    <row r="46" spans="2:14" ht="5.0999999999999996" customHeight="1" x14ac:dyDescent="0.25"/>
    <row r="47" spans="2:14" ht="14.25" x14ac:dyDescent="0.25">
      <c r="C47" s="117" t="s">
        <v>118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2:14" ht="14.25" x14ac:dyDescent="0.25">
      <c r="C48" s="129" t="s">
        <v>132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1:16" ht="14.25" x14ac:dyDescent="0.25">
      <c r="B49" s="54" t="s">
        <v>128</v>
      </c>
      <c r="C49" s="55"/>
    </row>
    <row r="50" spans="1:16" ht="5.0999999999999996" customHeight="1" x14ac:dyDescent="0.25"/>
    <row r="51" spans="1:16" ht="14.25" x14ac:dyDescent="0.25">
      <c r="C51" s="117" t="s">
        <v>119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</row>
    <row r="52" spans="1:16" ht="14.25" x14ac:dyDescent="0.25">
      <c r="C52" s="129" t="s">
        <v>133</v>
      </c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1:16" ht="14.25" x14ac:dyDescent="0.25">
      <c r="B53" s="54" t="s">
        <v>128</v>
      </c>
      <c r="C53" s="55"/>
    </row>
    <row r="54" spans="1:16" ht="5.0999999999999996" customHeight="1" x14ac:dyDescent="0.25"/>
    <row r="55" spans="1:16" ht="15" customHeight="1" x14ac:dyDescent="0.25">
      <c r="C55" s="117" t="s">
        <v>120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</row>
    <row r="56" spans="1:16" ht="14.25" customHeight="1" x14ac:dyDescent="0.25">
      <c r="C56" s="123" t="s">
        <v>134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55" t="s">
        <v>80</v>
      </c>
    </row>
    <row r="57" spans="1:16" ht="13.5" customHeight="1" x14ac:dyDescent="0.25"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</row>
    <row r="58" spans="1:16" ht="15" customHeight="1" x14ac:dyDescent="0.25">
      <c r="B58" s="54" t="s">
        <v>128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56"/>
      <c r="P58" s="20"/>
    </row>
    <row r="59" spans="1:16" ht="15" customHeight="1" x14ac:dyDescent="0.25">
      <c r="A59" s="56"/>
      <c r="B59" s="56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56"/>
      <c r="P59" s="20"/>
    </row>
    <row r="60" spans="1:16" ht="5.0999999999999996" customHeight="1" x14ac:dyDescent="0.25"/>
    <row r="61" spans="1:16" ht="15" customHeight="1" x14ac:dyDescent="0.25">
      <c r="A61" s="56"/>
      <c r="B61" s="56"/>
      <c r="C61" s="110" t="s">
        <v>50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56"/>
      <c r="P61" s="20"/>
    </row>
    <row r="62" spans="1:16" ht="15" x14ac:dyDescent="0.25">
      <c r="A62" s="56"/>
      <c r="B62" s="56"/>
      <c r="C62"/>
      <c r="D62"/>
      <c r="E62"/>
      <c r="F62"/>
      <c r="G62"/>
      <c r="H62"/>
      <c r="I62"/>
      <c r="J62"/>
      <c r="K62"/>
      <c r="L62"/>
      <c r="M62"/>
      <c r="N62"/>
      <c r="O62" s="58"/>
      <c r="P62" s="58"/>
    </row>
    <row r="63" spans="1:16" ht="14.25" x14ac:dyDescent="0.25">
      <c r="A63" s="56"/>
      <c r="B63" s="56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8"/>
      <c r="P63" s="58"/>
    </row>
    <row r="64" spans="1:16" ht="14.25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pans="1:14" ht="14.25" x14ac:dyDescent="0.2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ht="14.25" hidden="1" x14ac:dyDescent="0.25"/>
    <row r="67" spans="1:14" ht="14.25" hidden="1" x14ac:dyDescent="0.25"/>
    <row r="68" spans="1:14" ht="15" hidden="1" customHeight="1" x14ac:dyDescent="0.25"/>
    <row r="69" spans="1:14" ht="0" hidden="1" customHeight="1" x14ac:dyDescent="0.25"/>
    <row r="70" spans="1:14" ht="0" hidden="1" customHeight="1" x14ac:dyDescent="0.25"/>
    <row r="71" spans="1:14" ht="0" hidden="1" customHeight="1" x14ac:dyDescent="0.25"/>
    <row r="72" spans="1:14" ht="0" hidden="1" customHeight="1" x14ac:dyDescent="0.25"/>
    <row r="73" spans="1:14" ht="0" hidden="1" customHeight="1" x14ac:dyDescent="0.25"/>
    <row r="74" spans="1:14" ht="0" hidden="1" customHeight="1" x14ac:dyDescent="0.25"/>
    <row r="75" spans="1:14" ht="0" hidden="1" customHeight="1" x14ac:dyDescent="0.25"/>
    <row r="76" spans="1:14" ht="0" hidden="1" customHeight="1" x14ac:dyDescent="0.25"/>
    <row r="77" spans="1:14" ht="0" hidden="1" customHeight="1" x14ac:dyDescent="0.25"/>
    <row r="78" spans="1:14" ht="0" hidden="1" customHeight="1" x14ac:dyDescent="0.25"/>
    <row r="79" spans="1:14" ht="0" hidden="1" customHeight="1" x14ac:dyDescent="0.25"/>
    <row r="80" spans="1:14" ht="0" hidden="1" customHeight="1" x14ac:dyDescent="0.25"/>
    <row r="81" ht="0" hidden="1" customHeight="1" x14ac:dyDescent="0.25"/>
    <row r="82" ht="0" hidden="1" customHeight="1" x14ac:dyDescent="0.25"/>
    <row r="83" ht="0" hidden="1" customHeight="1" x14ac:dyDescent="0.25"/>
    <row r="84" ht="0" hidden="1" customHeight="1" x14ac:dyDescent="0.25"/>
    <row r="85" ht="0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  <row r="94" ht="0" hidden="1" customHeight="1" x14ac:dyDescent="0.25"/>
    <row r="95" ht="0" hidden="1" customHeight="1" x14ac:dyDescent="0.25"/>
    <row r="96" ht="0" hidden="1" customHeight="1" x14ac:dyDescent="0.25"/>
    <row r="97" ht="0" hidden="1" customHeight="1" x14ac:dyDescent="0.25"/>
    <row r="98" ht="0" hidden="1" customHeight="1" x14ac:dyDescent="0.25"/>
    <row r="99" ht="0" hidden="1" customHeight="1" x14ac:dyDescent="0.25"/>
  </sheetData>
  <sheetProtection algorithmName="SHA-512" hashValue="tMYbKq8Wmj1Eg8jpC/SCEP2F8kJ4z9u4926h3v8TYiRyqyH6dWIbOs9+QU+TTOc+QkdDBN0fIQRAcpfXHluuAw==" saltValue="7G95YJ0oge9pbF6HSWImpw==" spinCount="100000" sheet="1" objects="1" scenarios="1" selectLockedCells="1" selectUnlockedCells="1"/>
  <mergeCells count="38">
    <mergeCell ref="B5:O5"/>
    <mergeCell ref="B7:O7"/>
    <mergeCell ref="G9:I9"/>
    <mergeCell ref="E23:L23"/>
    <mergeCell ref="E24:F24"/>
    <mergeCell ref="G24:H24"/>
    <mergeCell ref="I24:J24"/>
    <mergeCell ref="K24:L24"/>
    <mergeCell ref="E25:F25"/>
    <mergeCell ref="G25:H25"/>
    <mergeCell ref="I25:J25"/>
    <mergeCell ref="K25:L25"/>
    <mergeCell ref="E26:F26"/>
    <mergeCell ref="G26:H26"/>
    <mergeCell ref="I26:J26"/>
    <mergeCell ref="K26:L26"/>
    <mergeCell ref="C40:N40"/>
    <mergeCell ref="E27:F27"/>
    <mergeCell ref="G27:H27"/>
    <mergeCell ref="I27:J27"/>
    <mergeCell ref="K27:L27"/>
    <mergeCell ref="B29:O29"/>
    <mergeCell ref="C31:N31"/>
    <mergeCell ref="C32:N32"/>
    <mergeCell ref="C33:N33"/>
    <mergeCell ref="C35:N35"/>
    <mergeCell ref="C36:N36"/>
    <mergeCell ref="C39:N39"/>
    <mergeCell ref="C55:N55"/>
    <mergeCell ref="C56:N57"/>
    <mergeCell ref="C58:N59"/>
    <mergeCell ref="C61:N61"/>
    <mergeCell ref="C43:N43"/>
    <mergeCell ref="C44:N44"/>
    <mergeCell ref="C47:N47"/>
    <mergeCell ref="C48:N48"/>
    <mergeCell ref="C51:N51"/>
    <mergeCell ref="C52:N52"/>
  </mergeCells>
  <conditionalFormatting sqref="C58 C53 C49 C45 C41 C37 C33">
    <cfRule type="expression" dxfId="9" priority="2">
      <formula>$M$61="mostrar"</formula>
    </cfRule>
  </conditionalFormatting>
  <conditionalFormatting sqref="B58 B53 B49 B45 B41 B37 B33">
    <cfRule type="expression" dxfId="8" priority="1">
      <formula>$M$61="mostrar"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9B808-84F6-4F9C-9304-A4EDAFD327C3}">
  <sheetPr>
    <pageSetUpPr fitToPage="1"/>
  </sheetPr>
  <dimension ref="A1:P80"/>
  <sheetViews>
    <sheetView showGridLines="0" showRowColHeaders="0" showRuler="0" showWhiteSpace="0" topLeftCell="A7" zoomScale="130" zoomScaleNormal="130" workbookViewId="0">
      <selection activeCell="D13" sqref="D13:E13"/>
    </sheetView>
  </sheetViews>
  <sheetFormatPr baseColWidth="10" defaultColWidth="0" defaultRowHeight="0" customHeight="1" zeroHeight="1" x14ac:dyDescent="0.25"/>
  <cols>
    <col min="1" max="1" width="11.42578125" style="63" customWidth="1"/>
    <col min="2" max="2" width="6.28515625" style="63" customWidth="1"/>
    <col min="3" max="6" width="10.7109375" style="63" customWidth="1"/>
    <col min="7" max="7" width="12.7109375" style="63" customWidth="1"/>
    <col min="8" max="9" width="10.7109375" style="63" customWidth="1"/>
    <col min="10" max="10" width="11.42578125" style="63" customWidth="1"/>
    <col min="11" max="16384" width="11.42578125" style="63" hidden="1"/>
  </cols>
  <sheetData>
    <row r="1" spans="2:9" ht="14.25" x14ac:dyDescent="0.25">
      <c r="B1" s="62"/>
      <c r="C1" s="62"/>
      <c r="D1" s="62"/>
      <c r="E1" s="62"/>
      <c r="F1" s="62"/>
      <c r="G1" s="62"/>
      <c r="H1" s="62"/>
    </row>
    <row r="2" spans="2:9" ht="14.25" x14ac:dyDescent="0.25">
      <c r="B2" s="64"/>
      <c r="C2" s="64"/>
      <c r="D2" s="64"/>
      <c r="E2" s="64"/>
      <c r="F2" s="64"/>
      <c r="G2" s="64"/>
      <c r="H2" s="64"/>
    </row>
    <row r="3" spans="2:9" ht="14.25" x14ac:dyDescent="0.25">
      <c r="B3" s="64"/>
      <c r="C3" s="64"/>
      <c r="D3" s="64"/>
      <c r="E3" s="64"/>
      <c r="F3" s="64"/>
      <c r="G3" s="64"/>
      <c r="H3" s="64"/>
    </row>
    <row r="4" spans="2:9" ht="5.25" customHeight="1" x14ac:dyDescent="0.25">
      <c r="B4" s="64"/>
      <c r="C4" s="64"/>
      <c r="D4" s="64"/>
      <c r="E4" s="64"/>
      <c r="F4" s="64"/>
      <c r="G4" s="64"/>
    </row>
    <row r="5" spans="2:9" ht="15" x14ac:dyDescent="0.25">
      <c r="B5" s="105" t="s">
        <v>135</v>
      </c>
      <c r="C5" s="105"/>
      <c r="D5" s="105"/>
      <c r="E5" s="105"/>
      <c r="F5" s="105"/>
      <c r="G5" s="105"/>
      <c r="H5" s="105"/>
      <c r="I5" s="105"/>
    </row>
    <row r="6" spans="2:9" ht="5.25" customHeight="1" x14ac:dyDescent="0.25">
      <c r="B6" s="65"/>
      <c r="C6" s="65"/>
      <c r="D6" s="65"/>
      <c r="E6" s="65"/>
      <c r="F6" s="65"/>
      <c r="G6" s="65"/>
      <c r="H6" s="65"/>
    </row>
    <row r="7" spans="2:9" ht="15" customHeight="1" x14ac:dyDescent="0.25">
      <c r="B7" s="149" t="s">
        <v>136</v>
      </c>
      <c r="C7" s="149"/>
      <c r="D7" s="149"/>
      <c r="E7" s="149"/>
      <c r="F7" s="149"/>
      <c r="G7" s="149"/>
      <c r="H7" s="149"/>
      <c r="I7" s="149"/>
    </row>
    <row r="8" spans="2:9" ht="14.25" x14ac:dyDescent="0.25">
      <c r="B8" s="149"/>
      <c r="C8" s="149"/>
      <c r="D8" s="149"/>
      <c r="E8" s="149"/>
      <c r="F8" s="149"/>
      <c r="G8" s="149"/>
      <c r="H8" s="149"/>
      <c r="I8" s="149"/>
    </row>
    <row r="9" spans="2:9" ht="5.25" customHeight="1" x14ac:dyDescent="0.25">
      <c r="B9" s="66"/>
      <c r="C9" s="66"/>
      <c r="D9" s="66"/>
      <c r="E9" s="66"/>
      <c r="F9" s="66"/>
      <c r="G9" s="66"/>
      <c r="H9" s="66"/>
    </row>
    <row r="10" spans="2:9" s="67" customFormat="1" ht="15" customHeight="1" x14ac:dyDescent="0.25">
      <c r="B10" s="161" t="s">
        <v>137</v>
      </c>
      <c r="C10" s="161"/>
      <c r="D10" s="161" t="s">
        <v>138</v>
      </c>
      <c r="E10" s="161"/>
      <c r="F10" s="161" t="s">
        <v>139</v>
      </c>
      <c r="G10" s="161"/>
      <c r="H10" s="162" t="s">
        <v>140</v>
      </c>
      <c r="I10" s="163"/>
    </row>
    <row r="11" spans="2:9" s="67" customFormat="1" ht="15" customHeight="1" x14ac:dyDescent="0.25">
      <c r="B11" s="161"/>
      <c r="C11" s="161"/>
      <c r="D11" s="161"/>
      <c r="E11" s="161"/>
      <c r="F11" s="161"/>
      <c r="G11" s="161"/>
      <c r="H11" s="164"/>
      <c r="I11" s="165"/>
    </row>
    <row r="12" spans="2:9" ht="15" customHeight="1" x14ac:dyDescent="0.25">
      <c r="B12" s="156" t="s">
        <v>141</v>
      </c>
      <c r="C12" s="156"/>
      <c r="D12" s="157" t="s">
        <v>142</v>
      </c>
      <c r="E12" s="158"/>
      <c r="F12" s="156" t="s">
        <v>143</v>
      </c>
      <c r="G12" s="156"/>
      <c r="H12" s="159"/>
      <c r="I12" s="160"/>
    </row>
    <row r="13" spans="2:9" ht="15" customHeight="1" x14ac:dyDescent="0.25">
      <c r="B13" s="156" t="s">
        <v>144</v>
      </c>
      <c r="C13" s="156"/>
      <c r="D13" s="154"/>
      <c r="E13" s="155"/>
      <c r="F13" s="156" t="s">
        <v>145</v>
      </c>
      <c r="G13" s="156"/>
      <c r="H13" s="154"/>
      <c r="I13" s="155"/>
    </row>
    <row r="14" spans="2:9" ht="15" customHeight="1" x14ac:dyDescent="0.25">
      <c r="B14" s="156" t="s">
        <v>146</v>
      </c>
      <c r="C14" s="156"/>
      <c r="D14" s="154"/>
      <c r="E14" s="155"/>
      <c r="F14" s="156" t="s">
        <v>147</v>
      </c>
      <c r="G14" s="156"/>
      <c r="H14" s="154"/>
      <c r="I14" s="155"/>
    </row>
    <row r="15" spans="2:9" ht="14.25" customHeight="1" x14ac:dyDescent="0.25">
      <c r="B15" s="156" t="s">
        <v>148</v>
      </c>
      <c r="C15" s="156"/>
      <c r="D15" s="154"/>
      <c r="E15" s="155"/>
      <c r="F15" s="156" t="s">
        <v>149</v>
      </c>
      <c r="G15" s="156"/>
      <c r="H15" s="154"/>
      <c r="I15" s="155"/>
    </row>
    <row r="16" spans="2:9" ht="14.25" customHeight="1" x14ac:dyDescent="0.25">
      <c r="B16" s="153" t="s">
        <v>150</v>
      </c>
      <c r="C16" s="153"/>
      <c r="D16" s="154"/>
      <c r="E16" s="155"/>
      <c r="F16" s="156" t="s">
        <v>151</v>
      </c>
      <c r="G16" s="156"/>
      <c r="H16" s="154"/>
      <c r="I16" s="155"/>
    </row>
    <row r="17" spans="1:9" ht="14.25" customHeight="1" x14ac:dyDescent="0.25">
      <c r="B17" s="153" t="s">
        <v>152</v>
      </c>
      <c r="C17" s="153"/>
      <c r="D17" s="154"/>
      <c r="E17" s="155"/>
      <c r="F17" s="156" t="s">
        <v>153</v>
      </c>
      <c r="G17" s="156"/>
      <c r="H17" s="154"/>
      <c r="I17" s="155"/>
    </row>
    <row r="18" spans="1:9" ht="5.25" customHeight="1" x14ac:dyDescent="0.25">
      <c r="B18" s="68"/>
    </row>
    <row r="19" spans="1:9" ht="15" customHeight="1" x14ac:dyDescent="0.25">
      <c r="B19" s="149" t="s">
        <v>154</v>
      </c>
      <c r="C19" s="149"/>
      <c r="D19" s="149"/>
      <c r="E19" s="149"/>
      <c r="F19" s="149"/>
      <c r="G19" s="149"/>
      <c r="H19" s="149"/>
      <c r="I19" s="149"/>
    </row>
    <row r="20" spans="1:9" ht="15" customHeight="1" x14ac:dyDescent="0.25">
      <c r="B20" s="149"/>
      <c r="C20" s="149"/>
      <c r="D20" s="149"/>
      <c r="E20" s="149"/>
      <c r="F20" s="149"/>
      <c r="G20" s="149"/>
      <c r="H20" s="149"/>
      <c r="I20" s="149"/>
    </row>
    <row r="21" spans="1:9" ht="5.25" customHeight="1" x14ac:dyDescent="0.25">
      <c r="B21" s="69"/>
      <c r="C21" s="69"/>
      <c r="D21" s="69"/>
      <c r="E21" s="69"/>
      <c r="F21" s="69"/>
      <c r="G21" s="69"/>
      <c r="H21" s="69"/>
      <c r="I21" s="69"/>
    </row>
    <row r="22" spans="1:9" ht="14.25" x14ac:dyDescent="0.25">
      <c r="B22" s="150" t="s">
        <v>155</v>
      </c>
      <c r="C22" s="150"/>
      <c r="D22" s="150"/>
      <c r="E22" s="150"/>
      <c r="F22" s="150"/>
      <c r="G22" s="150"/>
      <c r="H22" s="150"/>
      <c r="I22" s="150"/>
    </row>
    <row r="23" spans="1:9" ht="15" customHeight="1" x14ac:dyDescent="0.25">
      <c r="B23" s="126"/>
      <c r="C23" s="126"/>
      <c r="D23" s="126"/>
      <c r="E23" s="126"/>
      <c r="F23" s="126"/>
      <c r="G23" s="126"/>
      <c r="H23" s="126"/>
      <c r="I23" s="126"/>
    </row>
    <row r="24" spans="1:9" customFormat="1" ht="15" customHeight="1" x14ac:dyDescent="0.25">
      <c r="B24" s="142" t="str">
        <f>IF($I$73="mostrar","My brother Carlos is in the kitchen. He is cooking with his wife.","")</f>
        <v/>
      </c>
      <c r="C24" s="142"/>
      <c r="D24" s="142"/>
      <c r="E24" s="142"/>
      <c r="F24" s="142"/>
      <c r="G24" s="142"/>
      <c r="H24" s="142"/>
      <c r="I24" s="142"/>
    </row>
    <row r="25" spans="1:9" ht="5.25" customHeight="1" x14ac:dyDescent="0.25">
      <c r="A25" s="70"/>
      <c r="B25" s="71"/>
    </row>
    <row r="26" spans="1:9" ht="15.75" customHeight="1" x14ac:dyDescent="0.25">
      <c r="B26" s="151" t="s">
        <v>156</v>
      </c>
      <c r="C26" s="151"/>
      <c r="D26" s="151"/>
      <c r="E26" s="151"/>
      <c r="F26" s="151"/>
      <c r="G26" s="151"/>
      <c r="H26" s="151"/>
      <c r="I26" s="151"/>
    </row>
    <row r="27" spans="1:9" ht="15" customHeight="1" x14ac:dyDescent="0.25">
      <c r="B27" s="144"/>
      <c r="C27" s="144"/>
      <c r="D27" s="144"/>
      <c r="E27" s="144"/>
      <c r="F27" s="144"/>
      <c r="G27" s="144"/>
      <c r="H27" s="144"/>
      <c r="I27" s="144"/>
    </row>
    <row r="28" spans="1:9" ht="15" customHeight="1" x14ac:dyDescent="0.25">
      <c r="B28" s="152"/>
      <c r="C28" s="152"/>
      <c r="D28" s="152"/>
      <c r="E28" s="152"/>
      <c r="F28" s="152"/>
      <c r="G28" s="152"/>
      <c r="H28" s="152"/>
      <c r="I28" s="152"/>
    </row>
    <row r="29" spans="1:9" customFormat="1" ht="15" customHeight="1" x14ac:dyDescent="0.25">
      <c r="B29" s="142" t="str">
        <f>IF($I$73="mostrar","Luis and Lady are in the house, in the diningroom, on the chair,at the table. They are eating pizza.","")</f>
        <v/>
      </c>
      <c r="C29" s="142"/>
      <c r="D29" s="142"/>
      <c r="E29" s="142"/>
      <c r="F29" s="142"/>
      <c r="G29" s="142"/>
      <c r="H29" s="142"/>
      <c r="I29" s="142"/>
    </row>
    <row r="30" spans="1:9" ht="5.25" customHeight="1" x14ac:dyDescent="0.25">
      <c r="A30" s="70"/>
      <c r="B30" s="71"/>
    </row>
    <row r="31" spans="1:9" ht="15.75" customHeight="1" x14ac:dyDescent="0.25">
      <c r="B31" s="147" t="s">
        <v>157</v>
      </c>
      <c r="C31" s="147"/>
      <c r="D31" s="147"/>
      <c r="E31" s="147"/>
      <c r="F31" s="147"/>
      <c r="G31" s="147"/>
      <c r="H31" s="147"/>
      <c r="I31" s="147"/>
    </row>
    <row r="32" spans="1:9" ht="14.25" customHeight="1" x14ac:dyDescent="0.25">
      <c r="B32" s="126"/>
      <c r="C32" s="126"/>
      <c r="D32" s="126"/>
      <c r="E32" s="126"/>
      <c r="F32" s="126"/>
      <c r="G32" s="126"/>
      <c r="H32" s="126"/>
      <c r="I32" s="126"/>
    </row>
    <row r="33" spans="1:9" customFormat="1" ht="15" customHeight="1" x14ac:dyDescent="0.25">
      <c r="B33" s="142" t="str">
        <f>IF($I$73="mostrar","We are in the school, in the classroom and the teacher is writing on the board.","")</f>
        <v/>
      </c>
      <c r="C33" s="142"/>
      <c r="D33" s="142"/>
      <c r="E33" s="142"/>
      <c r="F33" s="142"/>
      <c r="G33" s="142"/>
      <c r="H33" s="142"/>
      <c r="I33" s="142"/>
    </row>
    <row r="34" spans="1:9" ht="5.25" customHeight="1" x14ac:dyDescent="0.25">
      <c r="A34" s="70"/>
      <c r="B34" s="71"/>
    </row>
    <row r="35" spans="1:9" ht="15" customHeight="1" x14ac:dyDescent="0.25">
      <c r="B35" s="147" t="s">
        <v>158</v>
      </c>
      <c r="C35" s="147"/>
      <c r="D35" s="147"/>
      <c r="E35" s="147"/>
      <c r="F35" s="147"/>
      <c r="G35" s="147"/>
      <c r="H35" s="147"/>
      <c r="I35" s="147"/>
    </row>
    <row r="36" spans="1:9" ht="14.25" customHeight="1" x14ac:dyDescent="0.25">
      <c r="B36" s="126"/>
      <c r="C36" s="126"/>
      <c r="D36" s="126"/>
      <c r="E36" s="126"/>
      <c r="F36" s="126"/>
      <c r="G36" s="126"/>
      <c r="H36" s="126"/>
      <c r="I36" s="126"/>
    </row>
    <row r="37" spans="1:9" customFormat="1" ht="15" customHeight="1" x14ac:dyDescent="0.25">
      <c r="B37" s="142" t="str">
        <f>IF($I$73="mostrar","Gloria is in the park playing with her dog and Ana is in the garden planting flowers.","")</f>
        <v/>
      </c>
      <c r="C37" s="142"/>
      <c r="D37" s="142"/>
      <c r="E37" s="142"/>
      <c r="F37" s="142"/>
      <c r="G37" s="142"/>
      <c r="H37" s="142"/>
      <c r="I37" s="142"/>
    </row>
    <row r="38" spans="1:9" ht="5.25" customHeight="1" x14ac:dyDescent="0.25">
      <c r="A38" s="70"/>
      <c r="B38" s="71"/>
    </row>
    <row r="39" spans="1:9" ht="14.25" customHeight="1" x14ac:dyDescent="0.25">
      <c r="B39" s="148" t="s">
        <v>159</v>
      </c>
      <c r="C39" s="148"/>
      <c r="D39" s="148"/>
      <c r="E39" s="148"/>
      <c r="F39" s="148"/>
      <c r="G39" s="148"/>
      <c r="H39" s="148"/>
      <c r="I39" s="148"/>
    </row>
    <row r="40" spans="1:9" ht="15" customHeight="1" x14ac:dyDescent="0.25">
      <c r="B40" s="123"/>
      <c r="C40" s="123"/>
      <c r="D40" s="123"/>
      <c r="E40" s="123"/>
      <c r="F40" s="123"/>
      <c r="G40" s="123"/>
      <c r="H40" s="123"/>
      <c r="I40" s="123"/>
    </row>
    <row r="41" spans="1:9" ht="15" customHeight="1" x14ac:dyDescent="0.25">
      <c r="B41" s="136"/>
      <c r="C41" s="136"/>
      <c r="D41" s="136"/>
      <c r="E41" s="136"/>
      <c r="F41" s="136"/>
      <c r="G41" s="136"/>
      <c r="H41" s="136"/>
      <c r="I41" s="136"/>
    </row>
    <row r="42" spans="1:9" customFormat="1" ht="15" customHeight="1" x14ac:dyDescent="0.25">
      <c r="B42" s="145" t="str">
        <f>IF($I$73="mostrar","Jenny is with her father in the living room on the sofa. Jenny is watching tv and her father is reading.","")</f>
        <v/>
      </c>
      <c r="C42" s="145"/>
      <c r="D42" s="145"/>
      <c r="E42" s="145"/>
      <c r="F42" s="145"/>
      <c r="G42" s="145"/>
      <c r="H42" s="145"/>
      <c r="I42" s="145"/>
    </row>
    <row r="43" spans="1:9" customFormat="1" ht="15" customHeight="1" x14ac:dyDescent="0.25">
      <c r="B43" s="116"/>
      <c r="C43" s="116"/>
      <c r="D43" s="116"/>
      <c r="E43" s="116"/>
      <c r="F43" s="116"/>
      <c r="G43" s="116"/>
      <c r="H43" s="116"/>
      <c r="I43" s="116"/>
    </row>
    <row r="44" spans="1:9" ht="5.25" customHeight="1" x14ac:dyDescent="0.25">
      <c r="A44" s="70"/>
      <c r="B44" s="71"/>
    </row>
    <row r="45" spans="1:9" ht="14.25" x14ac:dyDescent="0.25">
      <c r="B45" s="149" t="s">
        <v>160</v>
      </c>
      <c r="C45" s="149"/>
      <c r="D45" s="149"/>
      <c r="E45" s="149"/>
      <c r="F45" s="149"/>
      <c r="G45" s="149"/>
      <c r="H45" s="149"/>
      <c r="I45" s="149"/>
    </row>
    <row r="46" spans="1:9" ht="5.25" customHeight="1" x14ac:dyDescent="0.25">
      <c r="B46" s="72"/>
      <c r="C46" s="72"/>
      <c r="D46" s="72"/>
      <c r="E46" s="72"/>
      <c r="F46" s="72"/>
      <c r="G46" s="72"/>
      <c r="H46" s="72"/>
      <c r="I46" s="72"/>
    </row>
    <row r="47" spans="1:9" ht="14.25" x14ac:dyDescent="0.25">
      <c r="B47" s="147" t="s">
        <v>161</v>
      </c>
      <c r="C47" s="147"/>
      <c r="D47" s="147"/>
      <c r="E47" s="147"/>
      <c r="F47" s="147"/>
      <c r="G47" s="147"/>
      <c r="H47" s="147"/>
      <c r="I47" s="147"/>
    </row>
    <row r="48" spans="1:9" ht="14.25" customHeight="1" x14ac:dyDescent="0.25">
      <c r="B48" s="123"/>
      <c r="C48" s="123"/>
      <c r="D48" s="123"/>
      <c r="E48" s="123"/>
      <c r="F48" s="123"/>
      <c r="G48" s="123"/>
      <c r="H48" s="123"/>
      <c r="I48" s="123"/>
    </row>
    <row r="49" spans="1:9" customFormat="1" ht="15" customHeight="1" x14ac:dyDescent="0.25">
      <c r="B49" s="142" t="str">
        <f>IF($I$73="mostrar","John y Marcos están en el garaje. Ellos están arreglando el carro.","")</f>
        <v/>
      </c>
      <c r="C49" s="142"/>
      <c r="D49" s="142"/>
      <c r="E49" s="142"/>
      <c r="F49" s="142"/>
      <c r="G49" s="142"/>
      <c r="H49" s="142"/>
      <c r="I49" s="142"/>
    </row>
    <row r="50" spans="1:9" ht="5.25" customHeight="1" x14ac:dyDescent="0.25">
      <c r="A50" s="70"/>
      <c r="B50" s="71"/>
    </row>
    <row r="51" spans="1:9" ht="14.25" x14ac:dyDescent="0.25">
      <c r="B51" s="147" t="s">
        <v>162</v>
      </c>
      <c r="C51" s="147"/>
      <c r="D51" s="147"/>
      <c r="E51" s="147"/>
      <c r="F51" s="147"/>
      <c r="G51" s="147"/>
      <c r="H51" s="147"/>
      <c r="I51" s="147"/>
    </row>
    <row r="52" spans="1:9" ht="15.75" customHeight="1" x14ac:dyDescent="0.25">
      <c r="B52" s="147"/>
      <c r="C52" s="147"/>
      <c r="D52" s="147"/>
      <c r="E52" s="147"/>
      <c r="F52" s="147"/>
      <c r="G52" s="147"/>
      <c r="H52" s="147"/>
      <c r="I52" s="147"/>
    </row>
    <row r="53" spans="1:9" ht="15" customHeight="1" x14ac:dyDescent="0.25">
      <c r="B53" s="144"/>
      <c r="C53" s="144"/>
      <c r="D53" s="144"/>
      <c r="E53" s="144"/>
      <c r="F53" s="144"/>
      <c r="G53" s="144"/>
      <c r="H53" s="144"/>
      <c r="I53" s="144"/>
    </row>
    <row r="54" spans="1:9" ht="14.25" x14ac:dyDescent="0.25">
      <c r="B54" s="144"/>
      <c r="C54" s="144"/>
      <c r="D54" s="144"/>
      <c r="E54" s="144"/>
      <c r="F54" s="144"/>
      <c r="G54" s="144"/>
      <c r="H54" s="144"/>
      <c r="I54" s="144"/>
    </row>
    <row r="55" spans="1:9" customFormat="1" ht="15" customHeight="1" x14ac:dyDescent="0.25">
      <c r="B55" s="145" t="str">
        <f>IF($I$73="mostrar","Rita está con su amigo Steve en la habitación, sobre la cama, ellos están estudiando inglés y leyendo un libro.","")</f>
        <v/>
      </c>
      <c r="C55" s="145"/>
      <c r="D55" s="145"/>
      <c r="E55" s="145"/>
      <c r="F55" s="145"/>
      <c r="G55" s="145"/>
      <c r="H55" s="145"/>
      <c r="I55" s="145"/>
    </row>
    <row r="56" spans="1:9" customFormat="1" ht="15" customHeight="1" x14ac:dyDescent="0.25">
      <c r="B56" s="116"/>
      <c r="C56" s="116"/>
      <c r="D56" s="116"/>
      <c r="E56" s="116"/>
      <c r="F56" s="116"/>
      <c r="G56" s="116"/>
      <c r="H56" s="116"/>
      <c r="I56" s="116"/>
    </row>
    <row r="57" spans="1:9" ht="5.25" customHeight="1" x14ac:dyDescent="0.25">
      <c r="A57" s="70"/>
      <c r="B57" s="71"/>
    </row>
    <row r="58" spans="1:9" ht="14.25" customHeight="1" x14ac:dyDescent="0.25">
      <c r="B58" s="147" t="s">
        <v>163</v>
      </c>
      <c r="C58" s="147"/>
      <c r="D58" s="147"/>
      <c r="E58" s="147"/>
      <c r="F58" s="147"/>
      <c r="G58" s="147"/>
      <c r="H58" s="147"/>
      <c r="I58" s="147"/>
    </row>
    <row r="59" spans="1:9" ht="15" customHeight="1" x14ac:dyDescent="0.25">
      <c r="B59" s="144"/>
      <c r="C59" s="144"/>
      <c r="D59" s="144"/>
      <c r="E59" s="144"/>
      <c r="F59" s="144"/>
      <c r="G59" s="144"/>
      <c r="H59" s="144"/>
      <c r="I59" s="144"/>
    </row>
    <row r="60" spans="1:9" customFormat="1" ht="15" customHeight="1" x14ac:dyDescent="0.25">
      <c r="B60" s="145" t="str">
        <f>IF($I$73="mostrar","El gato está comiendo pescado y el perro está comiendo carne. El perro está en el jardín y el gato está sobre la cama.","")</f>
        <v/>
      </c>
      <c r="C60" s="145"/>
      <c r="D60" s="145"/>
      <c r="E60" s="145"/>
      <c r="F60" s="145"/>
      <c r="G60" s="145"/>
      <c r="H60" s="145"/>
      <c r="I60" s="145"/>
    </row>
    <row r="61" spans="1:9" customFormat="1" ht="15" customHeight="1" x14ac:dyDescent="0.25">
      <c r="B61" s="116"/>
      <c r="C61" s="116"/>
      <c r="D61" s="116"/>
      <c r="E61" s="116"/>
      <c r="F61" s="116"/>
      <c r="G61" s="116"/>
      <c r="H61" s="116"/>
      <c r="I61" s="116"/>
    </row>
    <row r="62" spans="1:9" ht="5.25" customHeight="1" x14ac:dyDescent="0.25">
      <c r="A62" s="70"/>
      <c r="B62" s="71"/>
    </row>
    <row r="63" spans="1:9" ht="14.25" x14ac:dyDescent="0.25">
      <c r="B63" s="146" t="s">
        <v>164</v>
      </c>
      <c r="C63" s="146"/>
      <c r="D63" s="146"/>
      <c r="E63" s="146"/>
      <c r="F63" s="146"/>
      <c r="G63" s="146"/>
      <c r="H63" s="146"/>
      <c r="I63" s="146"/>
    </row>
    <row r="64" spans="1:9" ht="15" customHeight="1" x14ac:dyDescent="0.25">
      <c r="B64" s="144"/>
      <c r="C64" s="144"/>
      <c r="D64" s="144"/>
      <c r="E64" s="144"/>
      <c r="F64" s="144"/>
      <c r="G64" s="144"/>
      <c r="H64" s="144"/>
      <c r="I64" s="144"/>
    </row>
    <row r="65" spans="1:16" ht="14.25" x14ac:dyDescent="0.25">
      <c r="B65" s="144"/>
      <c r="C65" s="144"/>
      <c r="D65" s="144"/>
      <c r="E65" s="144"/>
      <c r="F65" s="144"/>
      <c r="G65" s="144"/>
      <c r="H65" s="144"/>
      <c r="I65" s="144"/>
    </row>
    <row r="66" spans="1:16" customFormat="1" ht="15" customHeight="1" x14ac:dyDescent="0.25">
      <c r="B66" s="145" t="str">
        <f>IF($I$73="mostrar","Cesar, Steve, y John están en un restaurante. Ellos están sobre una silla en una mesa grande comiendo pizza.","")</f>
        <v/>
      </c>
      <c r="C66" s="145"/>
      <c r="D66" s="145"/>
      <c r="E66" s="145"/>
      <c r="F66" s="145"/>
      <c r="G66" s="145"/>
      <c r="H66" s="145"/>
      <c r="I66" s="145"/>
    </row>
    <row r="67" spans="1:16" customFormat="1" ht="15" customHeight="1" x14ac:dyDescent="0.25">
      <c r="B67" s="116"/>
      <c r="C67" s="116"/>
      <c r="D67" s="116"/>
      <c r="E67" s="116"/>
      <c r="F67" s="116"/>
      <c r="G67" s="116"/>
      <c r="H67" s="116"/>
      <c r="I67" s="116"/>
    </row>
    <row r="68" spans="1:16" ht="5.25" customHeight="1" x14ac:dyDescent="0.25">
      <c r="A68" s="70"/>
      <c r="B68" s="71"/>
    </row>
    <row r="69" spans="1:16" ht="14.25" x14ac:dyDescent="0.25">
      <c r="B69" s="146" t="s">
        <v>165</v>
      </c>
      <c r="C69" s="146"/>
      <c r="D69" s="146"/>
      <c r="E69" s="146"/>
      <c r="F69" s="146"/>
      <c r="G69" s="146"/>
      <c r="H69" s="146"/>
      <c r="I69" s="146"/>
    </row>
    <row r="70" spans="1:16" ht="15" customHeight="1" x14ac:dyDescent="0.25">
      <c r="B70" s="141"/>
      <c r="C70" s="141"/>
      <c r="D70" s="141"/>
      <c r="E70" s="141"/>
      <c r="F70" s="141"/>
      <c r="G70" s="141"/>
      <c r="H70" s="141"/>
      <c r="I70" s="141"/>
    </row>
    <row r="71" spans="1:16" customFormat="1" ht="15" customHeight="1" x14ac:dyDescent="0.25">
      <c r="B71" s="142" t="str">
        <f>IF($I$73="mostrar","Yo estoy en mi casa con mi amiga Gloria. Nosotros estamos viendo tv y comiendo pizza.","")</f>
        <v/>
      </c>
      <c r="C71" s="142"/>
      <c r="D71" s="142"/>
      <c r="E71" s="142"/>
      <c r="F71" s="142"/>
      <c r="G71" s="142"/>
      <c r="H71" s="142"/>
      <c r="I71" s="142"/>
    </row>
    <row r="72" spans="1:16" ht="5.25" customHeight="1" x14ac:dyDescent="0.25">
      <c r="A72" s="70"/>
      <c r="B72" s="71"/>
    </row>
    <row r="73" spans="1:16" ht="15" customHeight="1" x14ac:dyDescent="0.25">
      <c r="B73" s="143" t="s">
        <v>81</v>
      </c>
      <c r="C73" s="143"/>
      <c r="D73" s="143"/>
      <c r="E73" s="143"/>
      <c r="F73" s="143"/>
      <c r="G73" s="143"/>
      <c r="H73" s="143"/>
      <c r="I73" s="73"/>
      <c r="J73"/>
      <c r="K73" s="74"/>
      <c r="L73" s="74"/>
      <c r="M73" s="74"/>
      <c r="N73" s="74"/>
      <c r="O73" s="74"/>
      <c r="P73" s="74"/>
    </row>
    <row r="74" spans="1:16" ht="15" customHeight="1" x14ac:dyDescent="0.25">
      <c r="B74" s="100" t="s">
        <v>34</v>
      </c>
      <c r="C74" s="100"/>
      <c r="D74" s="100"/>
      <c r="E74" s="100"/>
      <c r="F74" s="100"/>
      <c r="G74" s="100"/>
      <c r="H74" s="100"/>
      <c r="I74" s="100"/>
    </row>
    <row r="75" spans="1:16" ht="14.25" x14ac:dyDescent="0.25"/>
    <row r="76" spans="1:16" ht="14.25" x14ac:dyDescent="0.25"/>
    <row r="77" spans="1:16" ht="14.25" x14ac:dyDescent="0.25"/>
    <row r="78" spans="1:16" ht="15" hidden="1" customHeight="1" x14ac:dyDescent="0.25"/>
    <row r="79" spans="1:16" ht="15" hidden="1" customHeight="1" x14ac:dyDescent="0.25"/>
    <row r="80" spans="1:16" ht="15" hidden="1" customHeight="1" x14ac:dyDescent="0.25"/>
  </sheetData>
  <sheetProtection algorithmName="SHA-512" hashValue="SSE5B6Vs1DAfVeuWUQYth9dEBCzGFnjZN8kbjDZU1fQ078mZNwVW0B8IEzaUCCgQ2RBvZdA6IKrKy7N4FWfScA==" saltValue="y5Q/3C3fANGa9eMSxtghtA==" spinCount="100000" sheet="1" objects="1" scenarios="1" selectLockedCells="1"/>
  <mergeCells count="64">
    <mergeCell ref="B5:I5"/>
    <mergeCell ref="B7:I8"/>
    <mergeCell ref="B10:C11"/>
    <mergeCell ref="D10:E11"/>
    <mergeCell ref="F10:G11"/>
    <mergeCell ref="H10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36:I36"/>
    <mergeCell ref="B19:I20"/>
    <mergeCell ref="B22:I22"/>
    <mergeCell ref="B23:I23"/>
    <mergeCell ref="B24:I24"/>
    <mergeCell ref="B26:I26"/>
    <mergeCell ref="B27:I28"/>
    <mergeCell ref="B29:I29"/>
    <mergeCell ref="B31:I31"/>
    <mergeCell ref="B32:I32"/>
    <mergeCell ref="B33:I33"/>
    <mergeCell ref="B35:I35"/>
    <mergeCell ref="B58:I58"/>
    <mergeCell ref="B37:I37"/>
    <mergeCell ref="B39:I39"/>
    <mergeCell ref="B40:I41"/>
    <mergeCell ref="B42:I43"/>
    <mergeCell ref="B45:I45"/>
    <mergeCell ref="B47:I47"/>
    <mergeCell ref="B48:I48"/>
    <mergeCell ref="B49:I49"/>
    <mergeCell ref="B51:I52"/>
    <mergeCell ref="B53:I54"/>
    <mergeCell ref="B55:I56"/>
    <mergeCell ref="B70:I70"/>
    <mergeCell ref="B71:I71"/>
    <mergeCell ref="B73:H73"/>
    <mergeCell ref="B74:I74"/>
    <mergeCell ref="B59:I59"/>
    <mergeCell ref="B60:I61"/>
    <mergeCell ref="B63:I63"/>
    <mergeCell ref="B64:I65"/>
    <mergeCell ref="B66:I67"/>
    <mergeCell ref="B69:I69"/>
  </mergeCells>
  <conditionalFormatting sqref="B62 B72 B68 B57 B50 B44 B38 B34 B30 B25">
    <cfRule type="expression" dxfId="7" priority="2">
      <formula>$I$73="mostrar"</formula>
    </cfRule>
  </conditionalFormatting>
  <conditionalFormatting sqref="A72 A68 A62 A57 A50 A44 A38 A34 A30 A25">
    <cfRule type="expression" dxfId="6" priority="1">
      <formula>$I$73="mostrar"</formula>
    </cfRule>
  </conditionalFormatting>
  <printOptions horizontalCentered="1"/>
  <pageMargins left="0.70866141732283472" right="0.70866141732283472" top="0.43307086614173229" bottom="0.35433070866141736" header="0.31496062992125984" footer="0.31496062992125984"/>
  <pageSetup scale="77" orientation="portrait" r:id="rId1"/>
  <rowBreaks count="1" manualBreakCount="1">
    <brk id="75" max="9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1455A-241D-415C-8900-E2E5EEDA8967}">
  <sheetPr>
    <pageSetUpPr fitToPage="1"/>
  </sheetPr>
  <dimension ref="A1:J68"/>
  <sheetViews>
    <sheetView showGridLines="0" showRowColHeaders="0" showRuler="0" showWhiteSpace="0" zoomScale="130" zoomScaleNormal="130" workbookViewId="0">
      <selection activeCell="B19" sqref="B19:I20"/>
    </sheetView>
  </sheetViews>
  <sheetFormatPr baseColWidth="10" defaultColWidth="0" defaultRowHeight="0" customHeight="1" zeroHeight="1" x14ac:dyDescent="0.25"/>
  <cols>
    <col min="1" max="1" width="11.42578125" style="63" customWidth="1"/>
    <col min="2" max="2" width="6.28515625" style="63" customWidth="1"/>
    <col min="3" max="6" width="10.7109375" style="63" customWidth="1"/>
    <col min="7" max="7" width="12.7109375" style="63" customWidth="1"/>
    <col min="8" max="9" width="10.7109375" style="63" customWidth="1"/>
    <col min="10" max="10" width="11.42578125" style="63" customWidth="1"/>
    <col min="11" max="16384" width="11.42578125" style="63" hidden="1"/>
  </cols>
  <sheetData>
    <row r="1" spans="2:9" ht="14.25" x14ac:dyDescent="0.25">
      <c r="B1" s="62"/>
      <c r="C1" s="62"/>
      <c r="D1" s="62"/>
      <c r="E1" s="62"/>
      <c r="F1" s="62"/>
      <c r="G1" s="62"/>
      <c r="H1" s="62"/>
    </row>
    <row r="2" spans="2:9" ht="14.25" x14ac:dyDescent="0.25">
      <c r="B2" s="64"/>
      <c r="C2" s="64"/>
      <c r="D2" s="64"/>
      <c r="E2" s="64"/>
      <c r="F2" s="64"/>
      <c r="G2" s="64"/>
      <c r="H2" s="64"/>
    </row>
    <row r="3" spans="2:9" ht="14.25" x14ac:dyDescent="0.25">
      <c r="B3" s="64"/>
      <c r="C3" s="64"/>
      <c r="D3" s="64"/>
      <c r="E3" s="64"/>
      <c r="F3" s="64"/>
      <c r="G3" s="64"/>
      <c r="H3" s="64"/>
    </row>
    <row r="4" spans="2:9" ht="5.25" customHeight="1" x14ac:dyDescent="0.25">
      <c r="B4" s="64"/>
      <c r="C4" s="64"/>
      <c r="D4" s="64"/>
      <c r="E4" s="64"/>
      <c r="F4" s="64"/>
      <c r="G4" s="64"/>
    </row>
    <row r="5" spans="2:9" ht="15" x14ac:dyDescent="0.25">
      <c r="B5" s="105" t="s">
        <v>135</v>
      </c>
      <c r="C5" s="105"/>
      <c r="D5" s="105"/>
      <c r="E5" s="105"/>
      <c r="F5" s="105"/>
      <c r="G5" s="105"/>
      <c r="H5" s="105"/>
      <c r="I5" s="105"/>
    </row>
    <row r="6" spans="2:9" ht="5.25" customHeight="1" x14ac:dyDescent="0.25">
      <c r="B6" s="65"/>
      <c r="C6" s="65"/>
      <c r="D6" s="65"/>
      <c r="E6" s="65"/>
      <c r="F6" s="65"/>
      <c r="G6" s="65"/>
      <c r="H6" s="65"/>
    </row>
    <row r="7" spans="2:9" ht="15" customHeight="1" x14ac:dyDescent="0.25">
      <c r="B7" s="149" t="s">
        <v>166</v>
      </c>
      <c r="C7" s="149"/>
      <c r="D7" s="149"/>
      <c r="E7" s="149"/>
      <c r="F7" s="149"/>
      <c r="G7" s="149"/>
      <c r="H7" s="149"/>
      <c r="I7" s="149"/>
    </row>
    <row r="8" spans="2:9" ht="14.25" x14ac:dyDescent="0.25">
      <c r="B8" s="149"/>
      <c r="C8" s="149"/>
      <c r="D8" s="149"/>
      <c r="E8" s="149"/>
      <c r="F8" s="149"/>
      <c r="G8" s="149"/>
      <c r="H8" s="149"/>
      <c r="I8" s="149"/>
    </row>
    <row r="9" spans="2:9" ht="5.25" customHeight="1" x14ac:dyDescent="0.25">
      <c r="B9" s="66"/>
      <c r="C9" s="66"/>
      <c r="D9" s="66"/>
      <c r="E9" s="66"/>
      <c r="F9" s="66"/>
      <c r="G9" s="66"/>
      <c r="H9" s="66"/>
    </row>
    <row r="10" spans="2:9" s="67" customFormat="1" ht="15" customHeight="1" x14ac:dyDescent="0.25">
      <c r="B10" s="162" t="s">
        <v>137</v>
      </c>
      <c r="C10" s="163"/>
      <c r="D10" s="161" t="s">
        <v>138</v>
      </c>
      <c r="E10" s="161"/>
      <c r="F10" s="161" t="s">
        <v>139</v>
      </c>
      <c r="G10" s="161"/>
      <c r="H10" s="162" t="s">
        <v>140</v>
      </c>
      <c r="I10" s="163"/>
    </row>
    <row r="11" spans="2:9" s="67" customFormat="1" ht="15" customHeight="1" x14ac:dyDescent="0.25">
      <c r="B11" s="164"/>
      <c r="C11" s="165"/>
      <c r="D11" s="161"/>
      <c r="E11" s="161"/>
      <c r="F11" s="161"/>
      <c r="G11" s="161"/>
      <c r="H11" s="164"/>
      <c r="I11" s="165"/>
    </row>
    <row r="12" spans="2:9" ht="15" customHeight="1" x14ac:dyDescent="0.25">
      <c r="B12" s="176" t="s">
        <v>141</v>
      </c>
      <c r="C12" s="177"/>
      <c r="D12" s="157" t="s">
        <v>142</v>
      </c>
      <c r="E12" s="158"/>
      <c r="F12" s="156" t="s">
        <v>143</v>
      </c>
      <c r="G12" s="156"/>
      <c r="H12" s="157" t="s">
        <v>167</v>
      </c>
      <c r="I12" s="158"/>
    </row>
    <row r="13" spans="2:9" ht="15" customHeight="1" x14ac:dyDescent="0.25">
      <c r="B13" s="176" t="s">
        <v>144</v>
      </c>
      <c r="C13" s="177"/>
      <c r="D13" s="174" t="s">
        <v>168</v>
      </c>
      <c r="E13" s="175"/>
      <c r="F13" s="156" t="s">
        <v>145</v>
      </c>
      <c r="G13" s="156"/>
      <c r="H13" s="174" t="s">
        <v>169</v>
      </c>
      <c r="I13" s="175"/>
    </row>
    <row r="14" spans="2:9" ht="15" customHeight="1" x14ac:dyDescent="0.25">
      <c r="B14" s="176" t="s">
        <v>146</v>
      </c>
      <c r="C14" s="177"/>
      <c r="D14" s="174" t="s">
        <v>170</v>
      </c>
      <c r="E14" s="175"/>
      <c r="F14" s="156" t="s">
        <v>147</v>
      </c>
      <c r="G14" s="156"/>
      <c r="H14" s="174" t="s">
        <v>171</v>
      </c>
      <c r="I14" s="175"/>
    </row>
    <row r="15" spans="2:9" ht="14.25" customHeight="1" x14ac:dyDescent="0.25">
      <c r="B15" s="176" t="s">
        <v>148</v>
      </c>
      <c r="C15" s="177"/>
      <c r="D15" s="174" t="s">
        <v>172</v>
      </c>
      <c r="E15" s="175"/>
      <c r="F15" s="156" t="s">
        <v>149</v>
      </c>
      <c r="G15" s="156"/>
      <c r="H15" s="174" t="s">
        <v>173</v>
      </c>
      <c r="I15" s="175"/>
    </row>
    <row r="16" spans="2:9" ht="14.25" customHeight="1" x14ac:dyDescent="0.25">
      <c r="B16" s="172" t="s">
        <v>150</v>
      </c>
      <c r="C16" s="173"/>
      <c r="D16" s="174" t="s">
        <v>174</v>
      </c>
      <c r="E16" s="175"/>
      <c r="F16" s="156" t="s">
        <v>151</v>
      </c>
      <c r="G16" s="156"/>
      <c r="H16" s="174" t="s">
        <v>175</v>
      </c>
      <c r="I16" s="175"/>
    </row>
    <row r="17" spans="2:9" ht="14.25" customHeight="1" x14ac:dyDescent="0.25">
      <c r="B17" s="172" t="s">
        <v>152</v>
      </c>
      <c r="C17" s="173"/>
      <c r="D17" s="174" t="s">
        <v>176</v>
      </c>
      <c r="E17" s="175"/>
      <c r="F17" s="156" t="s">
        <v>153</v>
      </c>
      <c r="G17" s="156"/>
      <c r="H17" s="174" t="s">
        <v>177</v>
      </c>
      <c r="I17" s="175"/>
    </row>
    <row r="18" spans="2:9" ht="5.25" customHeight="1" x14ac:dyDescent="0.25">
      <c r="B18" s="68"/>
    </row>
    <row r="19" spans="2:9" ht="15" customHeight="1" x14ac:dyDescent="0.25">
      <c r="B19" s="149" t="s">
        <v>178</v>
      </c>
      <c r="C19" s="149"/>
      <c r="D19" s="149"/>
      <c r="E19" s="149"/>
      <c r="F19" s="149"/>
      <c r="G19" s="149"/>
      <c r="H19" s="149"/>
      <c r="I19" s="149"/>
    </row>
    <row r="20" spans="2:9" ht="15" customHeight="1" x14ac:dyDescent="0.25">
      <c r="B20" s="149"/>
      <c r="C20" s="149"/>
      <c r="D20" s="149"/>
      <c r="E20" s="149"/>
      <c r="F20" s="149"/>
      <c r="G20" s="149"/>
      <c r="H20" s="149"/>
      <c r="I20" s="149"/>
    </row>
    <row r="21" spans="2:9" ht="5.25" customHeight="1" x14ac:dyDescent="0.25">
      <c r="B21" s="69"/>
      <c r="C21" s="69"/>
      <c r="D21" s="69"/>
      <c r="E21" s="69"/>
      <c r="F21" s="69"/>
      <c r="G21" s="69"/>
      <c r="H21" s="69"/>
      <c r="I21" s="69"/>
    </row>
    <row r="22" spans="2:9" ht="14.25" x14ac:dyDescent="0.25">
      <c r="B22" s="150" t="s">
        <v>155</v>
      </c>
      <c r="C22" s="150"/>
      <c r="D22" s="150"/>
      <c r="E22" s="150"/>
      <c r="F22" s="150"/>
      <c r="G22" s="150"/>
      <c r="H22" s="150"/>
      <c r="I22" s="150"/>
    </row>
    <row r="23" spans="2:9" ht="14.25" customHeight="1" x14ac:dyDescent="0.25">
      <c r="B23" s="109" t="s">
        <v>179</v>
      </c>
      <c r="C23" s="109"/>
      <c r="D23" s="109"/>
      <c r="E23" s="109"/>
      <c r="F23" s="109"/>
      <c r="G23" s="109"/>
      <c r="H23" s="109"/>
      <c r="I23" s="109"/>
    </row>
    <row r="24" spans="2:9" ht="5.25" customHeight="1" x14ac:dyDescent="0.25">
      <c r="C24" s="75"/>
      <c r="D24" s="75"/>
      <c r="E24" s="75"/>
      <c r="F24" s="75"/>
      <c r="G24" s="75"/>
      <c r="H24" s="75"/>
      <c r="I24" s="75"/>
    </row>
    <row r="25" spans="2:9" ht="15.75" customHeight="1" x14ac:dyDescent="0.25">
      <c r="B25" s="170" t="s">
        <v>156</v>
      </c>
      <c r="C25" s="170"/>
      <c r="D25" s="170"/>
      <c r="E25" s="170"/>
      <c r="F25" s="170"/>
      <c r="G25" s="170"/>
      <c r="H25" s="170"/>
      <c r="I25" s="170"/>
    </row>
    <row r="26" spans="2:9" ht="15" customHeight="1" x14ac:dyDescent="0.25">
      <c r="B26" s="109" t="s">
        <v>180</v>
      </c>
      <c r="C26" s="109"/>
      <c r="D26" s="109"/>
      <c r="E26" s="109"/>
      <c r="F26" s="109"/>
      <c r="G26" s="109"/>
      <c r="H26" s="109"/>
      <c r="I26" s="109"/>
    </row>
    <row r="27" spans="2:9" ht="5.25" customHeight="1" x14ac:dyDescent="0.25">
      <c r="C27" s="76"/>
      <c r="D27" s="76"/>
      <c r="E27" s="76"/>
      <c r="F27" s="76"/>
      <c r="G27" s="76"/>
      <c r="H27" s="76"/>
      <c r="I27" s="76"/>
    </row>
    <row r="28" spans="2:9" ht="15.75" customHeight="1" x14ac:dyDescent="0.25">
      <c r="B28" s="171" t="s">
        <v>157</v>
      </c>
      <c r="C28" s="171"/>
      <c r="D28" s="171"/>
      <c r="E28" s="171"/>
      <c r="F28" s="171"/>
      <c r="G28" s="171"/>
      <c r="H28" s="171"/>
      <c r="I28" s="171"/>
    </row>
    <row r="29" spans="2:9" ht="14.25" customHeight="1" x14ac:dyDescent="0.25">
      <c r="B29" s="109" t="s">
        <v>181</v>
      </c>
      <c r="C29" s="109"/>
      <c r="D29" s="109"/>
      <c r="E29" s="109"/>
      <c r="F29" s="109"/>
      <c r="G29" s="109"/>
      <c r="H29" s="109"/>
      <c r="I29" s="109"/>
    </row>
    <row r="30" spans="2:9" ht="5.25" customHeight="1" x14ac:dyDescent="0.25">
      <c r="C30" s="76"/>
      <c r="D30" s="76"/>
      <c r="E30" s="76"/>
      <c r="F30" s="76"/>
      <c r="G30" s="76"/>
      <c r="H30" s="76"/>
      <c r="I30" s="76"/>
    </row>
    <row r="31" spans="2:9" ht="15" customHeight="1" x14ac:dyDescent="0.25">
      <c r="B31" s="147" t="s">
        <v>158</v>
      </c>
      <c r="C31" s="147"/>
      <c r="D31" s="147"/>
      <c r="E31" s="147"/>
      <c r="F31" s="147"/>
      <c r="G31" s="147"/>
      <c r="H31" s="147"/>
      <c r="I31" s="147"/>
    </row>
    <row r="32" spans="2:9" ht="14.25" customHeight="1" x14ac:dyDescent="0.25">
      <c r="B32" s="166" t="s">
        <v>182</v>
      </c>
      <c r="C32" s="166"/>
      <c r="D32" s="166"/>
      <c r="E32" s="166"/>
      <c r="F32" s="166"/>
      <c r="G32" s="166"/>
      <c r="H32" s="166"/>
      <c r="I32" s="166"/>
    </row>
    <row r="33" spans="2:9" ht="5.25" customHeight="1" x14ac:dyDescent="0.25">
      <c r="C33" s="76"/>
      <c r="D33" s="76"/>
      <c r="E33" s="76"/>
      <c r="F33" s="76"/>
      <c r="G33" s="76"/>
      <c r="H33" s="76"/>
      <c r="I33" s="76"/>
    </row>
    <row r="34" spans="2:9" ht="15.75" customHeight="1" x14ac:dyDescent="0.25">
      <c r="B34" s="147" t="s">
        <v>159</v>
      </c>
      <c r="C34" s="147"/>
      <c r="D34" s="147"/>
      <c r="E34" s="147"/>
      <c r="F34" s="147"/>
      <c r="G34" s="147"/>
      <c r="H34" s="147"/>
      <c r="I34" s="147"/>
    </row>
    <row r="35" spans="2:9" ht="15" customHeight="1" x14ac:dyDescent="0.25">
      <c r="B35" s="166" t="s">
        <v>183</v>
      </c>
      <c r="C35" s="166"/>
      <c r="D35" s="166"/>
      <c r="E35" s="166"/>
      <c r="F35" s="166"/>
      <c r="G35" s="166"/>
      <c r="H35" s="166"/>
      <c r="I35" s="166"/>
    </row>
    <row r="36" spans="2:9" ht="14.25" x14ac:dyDescent="0.25">
      <c r="B36" s="166"/>
      <c r="C36" s="166"/>
      <c r="D36" s="166"/>
      <c r="E36" s="166"/>
      <c r="F36" s="166"/>
      <c r="G36" s="166"/>
      <c r="H36" s="166"/>
      <c r="I36" s="166"/>
    </row>
    <row r="37" spans="2:9" ht="6.95" customHeight="1" x14ac:dyDescent="0.25"/>
    <row r="38" spans="2:9" ht="14.25" x14ac:dyDescent="0.25">
      <c r="B38" s="149" t="s">
        <v>184</v>
      </c>
      <c r="C38" s="149"/>
      <c r="D38" s="149"/>
      <c r="E38" s="149"/>
      <c r="F38" s="149"/>
      <c r="G38" s="149"/>
      <c r="H38" s="149"/>
      <c r="I38" s="149"/>
    </row>
    <row r="39" spans="2:9" ht="6.95" customHeight="1" x14ac:dyDescent="0.25">
      <c r="B39" s="72"/>
      <c r="C39" s="72"/>
      <c r="D39" s="72"/>
      <c r="E39" s="72"/>
      <c r="F39" s="72"/>
      <c r="G39" s="72"/>
      <c r="H39" s="72"/>
      <c r="I39" s="72"/>
    </row>
    <row r="40" spans="2:9" ht="14.25" x14ac:dyDescent="0.25">
      <c r="B40" s="147" t="s">
        <v>161</v>
      </c>
      <c r="C40" s="147"/>
      <c r="D40" s="147"/>
      <c r="E40" s="147"/>
      <c r="F40" s="147"/>
      <c r="G40" s="147"/>
      <c r="H40" s="147"/>
      <c r="I40" s="147"/>
    </row>
    <row r="41" spans="2:9" ht="14.25" customHeight="1" x14ac:dyDescent="0.25">
      <c r="B41" s="166" t="s">
        <v>185</v>
      </c>
      <c r="C41" s="166"/>
      <c r="D41" s="166"/>
      <c r="E41" s="166"/>
      <c r="F41" s="166"/>
      <c r="G41" s="166"/>
      <c r="H41" s="166"/>
      <c r="I41" s="166"/>
    </row>
    <row r="42" spans="2:9" customFormat="1" ht="5.25" customHeight="1" x14ac:dyDescent="0.25"/>
    <row r="43" spans="2:9" ht="14.25" x14ac:dyDescent="0.25">
      <c r="B43" s="147" t="s">
        <v>162</v>
      </c>
      <c r="C43" s="147"/>
      <c r="D43" s="147"/>
      <c r="E43" s="147"/>
      <c r="F43" s="147"/>
      <c r="G43" s="147"/>
      <c r="H43" s="147"/>
      <c r="I43" s="147"/>
    </row>
    <row r="44" spans="2:9" ht="15.75" customHeight="1" x14ac:dyDescent="0.25">
      <c r="B44" s="147"/>
      <c r="C44" s="147"/>
      <c r="D44" s="147"/>
      <c r="E44" s="147"/>
      <c r="F44" s="147"/>
      <c r="G44" s="147"/>
      <c r="H44" s="147"/>
      <c r="I44" s="147"/>
    </row>
    <row r="45" spans="2:9" ht="15" customHeight="1" x14ac:dyDescent="0.25">
      <c r="B45" s="166" t="s">
        <v>186</v>
      </c>
      <c r="C45" s="166"/>
      <c r="D45" s="166"/>
      <c r="E45" s="166"/>
      <c r="F45" s="166"/>
      <c r="G45" s="166"/>
      <c r="H45" s="166"/>
      <c r="I45" s="166"/>
    </row>
    <row r="46" spans="2:9" ht="14.25" x14ac:dyDescent="0.25">
      <c r="B46" s="167"/>
      <c r="C46" s="167"/>
      <c r="D46" s="167"/>
      <c r="E46" s="167"/>
      <c r="F46" s="167"/>
      <c r="G46" s="167"/>
      <c r="H46" s="167"/>
      <c r="I46" s="167"/>
    </row>
    <row r="47" spans="2:9" customFormat="1" ht="5.25" customHeight="1" x14ac:dyDescent="0.25"/>
    <row r="48" spans="2:9" ht="14.25" customHeight="1" x14ac:dyDescent="0.25">
      <c r="B48" s="147" t="s">
        <v>163</v>
      </c>
      <c r="C48" s="147"/>
      <c r="D48" s="147"/>
      <c r="E48" s="147"/>
      <c r="F48" s="147"/>
      <c r="G48" s="147"/>
      <c r="H48" s="147"/>
      <c r="I48" s="147"/>
    </row>
    <row r="49" spans="2:9" ht="15" customHeight="1" x14ac:dyDescent="0.25">
      <c r="B49" s="166" t="s">
        <v>187</v>
      </c>
      <c r="C49" s="166"/>
      <c r="D49" s="166"/>
      <c r="E49" s="166"/>
      <c r="F49" s="166"/>
      <c r="G49" s="166"/>
      <c r="H49" s="166"/>
      <c r="I49" s="166"/>
    </row>
    <row r="50" spans="2:9" ht="14.25" x14ac:dyDescent="0.25">
      <c r="B50" s="167"/>
      <c r="C50" s="167"/>
      <c r="D50" s="167"/>
      <c r="E50" s="167"/>
      <c r="F50" s="167"/>
      <c r="G50" s="167"/>
      <c r="H50" s="167"/>
      <c r="I50" s="167"/>
    </row>
    <row r="51" spans="2:9" customFormat="1" ht="5.25" customHeight="1" x14ac:dyDescent="0.25"/>
    <row r="52" spans="2:9" ht="14.25" x14ac:dyDescent="0.25">
      <c r="B52" s="146" t="s">
        <v>164</v>
      </c>
      <c r="C52" s="146"/>
      <c r="D52" s="146"/>
      <c r="E52" s="146"/>
      <c r="F52" s="146"/>
      <c r="G52" s="146"/>
      <c r="H52" s="146"/>
      <c r="I52" s="146"/>
    </row>
    <row r="53" spans="2:9" ht="15" customHeight="1" x14ac:dyDescent="0.25">
      <c r="B53" s="166" t="s">
        <v>188</v>
      </c>
      <c r="C53" s="166"/>
      <c r="D53" s="166"/>
      <c r="E53" s="166"/>
      <c r="F53" s="166"/>
      <c r="G53" s="166"/>
      <c r="H53" s="166"/>
      <c r="I53" s="166"/>
    </row>
    <row r="54" spans="2:9" ht="14.25" x14ac:dyDescent="0.25">
      <c r="B54" s="167"/>
      <c r="C54" s="167"/>
      <c r="D54" s="167"/>
      <c r="E54" s="167"/>
      <c r="F54" s="167"/>
      <c r="G54" s="167"/>
      <c r="H54" s="167"/>
      <c r="I54" s="167"/>
    </row>
    <row r="55" spans="2:9" customFormat="1" ht="5.25" customHeight="1" x14ac:dyDescent="0.25"/>
    <row r="56" spans="2:9" ht="14.25" x14ac:dyDescent="0.25">
      <c r="B56" s="146" t="s">
        <v>165</v>
      </c>
      <c r="C56" s="146"/>
      <c r="D56" s="146"/>
      <c r="E56" s="146"/>
      <c r="F56" s="146"/>
      <c r="G56" s="146"/>
      <c r="H56" s="146"/>
      <c r="I56" s="146"/>
    </row>
    <row r="57" spans="2:9" ht="15" customHeight="1" x14ac:dyDescent="0.25">
      <c r="B57" s="168" t="s">
        <v>189</v>
      </c>
      <c r="C57" s="168"/>
      <c r="D57" s="168"/>
      <c r="E57" s="168"/>
      <c r="F57" s="168"/>
      <c r="G57" s="168"/>
      <c r="H57" s="168"/>
      <c r="I57" s="168"/>
    </row>
    <row r="58" spans="2:9" ht="5.25" customHeight="1" x14ac:dyDescent="0.25"/>
    <row r="59" spans="2:9" ht="15" customHeight="1" x14ac:dyDescent="0.25">
      <c r="B59" s="76"/>
      <c r="C59" s="76"/>
      <c r="D59" s="76"/>
      <c r="E59" s="76"/>
      <c r="F59" s="76"/>
      <c r="G59" s="76"/>
      <c r="H59" s="169"/>
      <c r="I59" s="169"/>
    </row>
    <row r="60" spans="2:9" ht="15" x14ac:dyDescent="0.25">
      <c r="B60" s="110" t="s">
        <v>50</v>
      </c>
      <c r="C60" s="110"/>
      <c r="D60" s="110"/>
      <c r="E60" s="110"/>
      <c r="F60" s="110"/>
      <c r="G60" s="110"/>
      <c r="H60" s="110"/>
      <c r="I60" s="110"/>
    </row>
    <row r="61" spans="2:9" ht="14.25" x14ac:dyDescent="0.25"/>
    <row r="62" spans="2:9" ht="14.25" x14ac:dyDescent="0.25"/>
    <row r="63" spans="2:9" ht="15" customHeight="1" x14ac:dyDescent="0.25"/>
    <row r="64" spans="2:9" ht="15" hidden="1" customHeight="1" x14ac:dyDescent="0.25"/>
    <row r="65" ht="15" hidden="1" customHeight="1" x14ac:dyDescent="0.25"/>
    <row r="66" ht="0" hidden="1" customHeight="1" x14ac:dyDescent="0.25"/>
    <row r="67" ht="0" hidden="1" customHeight="1" x14ac:dyDescent="0.25"/>
    <row r="68" ht="0" hidden="1" customHeight="1" x14ac:dyDescent="0.25"/>
  </sheetData>
  <sheetProtection algorithmName="SHA-512" hashValue="MzNXJA1VpdEzGVWFw8rD6MrG3dRqCFlgxfaglZEC2K5qgQZjodX3DVlQ5W3wDSrlCvyrkatS9Yjx54wyay7ewQ==" saltValue="V40FagREYGAjaTFJNbLqAw==" spinCount="100000" sheet="1" objects="1" scenarios="1" selectLockedCells="1" selectUnlockedCells="1"/>
  <mergeCells count="54">
    <mergeCell ref="B5:I5"/>
    <mergeCell ref="B7:I8"/>
    <mergeCell ref="B10:C11"/>
    <mergeCell ref="D10:E11"/>
    <mergeCell ref="F10:G11"/>
    <mergeCell ref="H10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38:I38"/>
    <mergeCell ref="B19:I20"/>
    <mergeCell ref="B22:I22"/>
    <mergeCell ref="B23:I23"/>
    <mergeCell ref="B25:I25"/>
    <mergeCell ref="B26:I26"/>
    <mergeCell ref="B28:I28"/>
    <mergeCell ref="B29:I29"/>
    <mergeCell ref="B31:I31"/>
    <mergeCell ref="B32:I32"/>
    <mergeCell ref="B34:I34"/>
    <mergeCell ref="B35:I36"/>
    <mergeCell ref="B60:I60"/>
    <mergeCell ref="B40:I40"/>
    <mergeCell ref="B41:I41"/>
    <mergeCell ref="B43:I44"/>
    <mergeCell ref="B45:I46"/>
    <mergeCell ref="B48:I48"/>
    <mergeCell ref="B49:I50"/>
    <mergeCell ref="B52:I52"/>
    <mergeCell ref="B53:I54"/>
    <mergeCell ref="B56:I56"/>
    <mergeCell ref="B57:I57"/>
    <mergeCell ref="H59:I59"/>
  </mergeCells>
  <printOptions horizontalCentered="1"/>
  <pageMargins left="0.70866141732283472" right="0.70866141732283472" top="0.43307086614173229" bottom="0.35433070866141736" header="0.31496062992125984" footer="0.31496062992125984"/>
  <pageSetup scale="85" orientation="portrait" r:id="rId1"/>
  <rowBreaks count="1" manualBreakCount="1">
    <brk id="60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0B5D2-813A-414F-BEB4-7F805102375E}">
  <sheetPr>
    <pageSetUpPr fitToPage="1"/>
  </sheetPr>
  <dimension ref="A1:J87"/>
  <sheetViews>
    <sheetView showGridLines="0" showRowColHeaders="0" showRuler="0" showWhiteSpace="0" zoomScale="130" zoomScaleNormal="130" workbookViewId="0">
      <selection activeCell="D15" sqref="D15:G15"/>
    </sheetView>
  </sheetViews>
  <sheetFormatPr baseColWidth="10" defaultColWidth="0" defaultRowHeight="0" customHeight="1" zeroHeight="1" x14ac:dyDescent="0.2"/>
  <cols>
    <col min="1" max="1" width="6.28515625" style="77" customWidth="1"/>
    <col min="2" max="5" width="10.7109375" style="77" customWidth="1"/>
    <col min="6" max="6" width="12.7109375" style="77" customWidth="1"/>
    <col min="7" max="7" width="10.7109375" style="77" customWidth="1"/>
    <col min="8" max="9" width="5.7109375" style="77" customWidth="1"/>
    <col min="10" max="10" width="0" style="77" hidden="1" customWidth="1"/>
    <col min="11" max="16384" width="11.42578125" style="77" hidden="1"/>
  </cols>
  <sheetData>
    <row r="1" spans="1:8" ht="12.75" x14ac:dyDescent="0.2"/>
    <row r="2" spans="1:8" ht="12.75" x14ac:dyDescent="0.2">
      <c r="A2" s="78"/>
      <c r="B2" s="78"/>
      <c r="C2" s="78"/>
      <c r="D2" s="78"/>
      <c r="E2" s="78"/>
      <c r="F2" s="78"/>
      <c r="G2" s="78"/>
    </row>
    <row r="3" spans="1:8" ht="12.75" x14ac:dyDescent="0.2">
      <c r="A3" s="79"/>
      <c r="B3" s="79"/>
      <c r="C3" s="79"/>
      <c r="D3" s="79"/>
      <c r="E3" s="79"/>
      <c r="F3" s="79"/>
    </row>
    <row r="4" spans="1:8" ht="12.75" x14ac:dyDescent="0.2">
      <c r="A4" s="79"/>
      <c r="B4" s="79"/>
      <c r="C4" s="79"/>
      <c r="D4" s="79"/>
      <c r="E4" s="79"/>
      <c r="F4" s="79"/>
    </row>
    <row r="5" spans="1:8" ht="15" customHeight="1" x14ac:dyDescent="0.2">
      <c r="B5" s="105" t="s">
        <v>190</v>
      </c>
      <c r="C5" s="105"/>
      <c r="D5" s="105"/>
      <c r="E5" s="105"/>
      <c r="F5" s="105"/>
      <c r="G5" s="105"/>
      <c r="H5" s="80"/>
    </row>
    <row r="6" spans="1:8" ht="5.25" customHeight="1" x14ac:dyDescent="0.2">
      <c r="A6" s="81"/>
      <c r="B6" s="81"/>
      <c r="C6" s="81"/>
      <c r="D6" s="81"/>
      <c r="E6" s="81"/>
      <c r="F6" s="81"/>
      <c r="G6" s="81"/>
      <c r="H6" s="81"/>
    </row>
    <row r="7" spans="1:8" ht="14.25" x14ac:dyDescent="0.25">
      <c r="B7" s="108" t="s">
        <v>191</v>
      </c>
      <c r="C7" s="108"/>
      <c r="D7" s="108"/>
      <c r="E7" s="108"/>
      <c r="F7" s="108"/>
      <c r="G7" s="108"/>
      <c r="H7" s="108"/>
    </row>
    <row r="8" spans="1:8" ht="5.25" customHeight="1" x14ac:dyDescent="0.2">
      <c r="A8" s="82"/>
      <c r="B8" s="82"/>
      <c r="C8" s="82"/>
      <c r="D8" s="82"/>
      <c r="E8" s="82"/>
      <c r="F8" s="82"/>
      <c r="G8" s="82"/>
      <c r="H8" s="82"/>
    </row>
    <row r="9" spans="1:8" ht="15" customHeight="1" x14ac:dyDescent="0.2">
      <c r="A9" s="82"/>
      <c r="B9" s="83"/>
      <c r="C9" s="83"/>
      <c r="D9" s="83"/>
      <c r="E9" s="83"/>
      <c r="F9" s="83"/>
      <c r="G9" s="83"/>
      <c r="H9" s="82"/>
    </row>
    <row r="10" spans="1:8" ht="12.75" x14ac:dyDescent="0.2">
      <c r="A10" s="84"/>
      <c r="B10" s="83"/>
      <c r="C10" s="83"/>
      <c r="D10" s="83"/>
      <c r="E10" s="83"/>
      <c r="F10" s="83"/>
      <c r="G10" s="83"/>
    </row>
    <row r="11" spans="1:8" s="85" customFormat="1" ht="12.75" x14ac:dyDescent="0.25">
      <c r="B11" s="83"/>
      <c r="C11" s="83"/>
      <c r="D11" s="83"/>
      <c r="E11" s="83"/>
      <c r="F11" s="83"/>
      <c r="G11" s="83"/>
    </row>
    <row r="12" spans="1:8" s="85" customFormat="1" ht="12.75" x14ac:dyDescent="0.25">
      <c r="B12" s="83"/>
      <c r="C12" s="83"/>
      <c r="D12" s="83"/>
      <c r="E12" s="83"/>
      <c r="F12" s="83"/>
      <c r="G12" s="83"/>
    </row>
    <row r="13" spans="1:8" s="85" customFormat="1" ht="5.25" customHeight="1" x14ac:dyDescent="0.25">
      <c r="B13" s="86"/>
      <c r="C13" s="86"/>
      <c r="D13" s="86"/>
      <c r="E13" s="86"/>
      <c r="F13" s="86"/>
      <c r="G13" s="86"/>
    </row>
    <row r="14" spans="1:8" s="1" customFormat="1" ht="14.25" x14ac:dyDescent="0.25">
      <c r="A14" s="36"/>
      <c r="B14" s="184" t="s">
        <v>192</v>
      </c>
      <c r="C14" s="184"/>
      <c r="D14" s="184"/>
      <c r="E14" s="23"/>
      <c r="F14" s="23"/>
      <c r="G14" s="23"/>
      <c r="H14" s="87"/>
    </row>
    <row r="15" spans="1:8" s="1" customFormat="1" ht="14.25" customHeight="1" x14ac:dyDescent="0.25">
      <c r="A15" s="36"/>
      <c r="B15" s="178" t="s">
        <v>193</v>
      </c>
      <c r="C15" s="178"/>
      <c r="D15" s="182"/>
      <c r="E15" s="182"/>
      <c r="F15" s="182"/>
      <c r="G15" s="182"/>
      <c r="H15" s="87"/>
    </row>
    <row r="16" spans="1:8" s="1" customFormat="1" ht="14.25" customHeight="1" x14ac:dyDescent="0.25">
      <c r="D16" s="96" t="str">
        <f>IF($G$60="mostrar","Where is Alonso?","")</f>
        <v/>
      </c>
      <c r="E16" s="96"/>
      <c r="F16" s="96"/>
      <c r="G16" s="96"/>
    </row>
    <row r="17" spans="1:8" s="1" customFormat="1" ht="14.25" customHeight="1" x14ac:dyDescent="0.25">
      <c r="A17" s="36"/>
      <c r="B17" s="178" t="s">
        <v>194</v>
      </c>
      <c r="C17" s="178"/>
      <c r="D17" s="182"/>
      <c r="E17" s="182"/>
      <c r="F17" s="182"/>
      <c r="G17" s="182"/>
      <c r="H17" s="87"/>
    </row>
    <row r="18" spans="1:8" s="1" customFormat="1" ht="14.25" x14ac:dyDescent="0.25">
      <c r="C18" s="54"/>
      <c r="D18" s="96" t="str">
        <f>IF($G$60="mostrar","He is in the house / Alonso is in the house","")</f>
        <v/>
      </c>
      <c r="E18" s="96"/>
      <c r="F18" s="96"/>
      <c r="G18" s="96"/>
    </row>
    <row r="19" spans="1:8" s="1" customFormat="1" ht="5.25" customHeight="1" x14ac:dyDescent="0.25">
      <c r="A19" s="36"/>
      <c r="B19" s="36"/>
      <c r="C19" s="54"/>
      <c r="D19" s="88"/>
      <c r="E19" s="36"/>
      <c r="F19" s="36"/>
    </row>
    <row r="20" spans="1:8" s="1" customFormat="1" ht="14.25" x14ac:dyDescent="0.25">
      <c r="A20" s="35"/>
      <c r="B20" s="32" t="s">
        <v>195</v>
      </c>
      <c r="C20" s="87"/>
      <c r="D20" s="87"/>
      <c r="E20" s="36"/>
      <c r="F20" s="36"/>
    </row>
    <row r="21" spans="1:8" s="1" customFormat="1" ht="15" customHeight="1" x14ac:dyDescent="0.25">
      <c r="A21" s="35"/>
      <c r="B21" s="178" t="s">
        <v>193</v>
      </c>
      <c r="C21" s="178"/>
      <c r="D21" s="179"/>
      <c r="E21" s="179"/>
      <c r="F21" s="179"/>
      <c r="G21" s="179"/>
    </row>
    <row r="22" spans="1:8" s="1" customFormat="1" ht="14.25" customHeight="1" x14ac:dyDescent="0.25">
      <c r="A22" s="35"/>
      <c r="B22" s="89"/>
      <c r="C22" s="89"/>
      <c r="D22" s="180"/>
      <c r="E22" s="180"/>
      <c r="F22" s="180"/>
      <c r="G22" s="180"/>
    </row>
    <row r="23" spans="1:8" s="1" customFormat="1" ht="14.25" customHeight="1" x14ac:dyDescent="0.25">
      <c r="D23" s="181" t="str">
        <f>IF($G$60="mostrar","What is Alonso doing on the sofa / what’s Alonso doing on the sofa?","")</f>
        <v/>
      </c>
      <c r="E23" s="181"/>
      <c r="F23" s="181"/>
      <c r="G23" s="181"/>
    </row>
    <row r="24" spans="1:8" s="1" customFormat="1" ht="14.25" customHeight="1" x14ac:dyDescent="0.25">
      <c r="D24" s="116"/>
      <c r="E24" s="116"/>
      <c r="F24" s="116"/>
      <c r="G24" s="116"/>
    </row>
    <row r="25" spans="1:8" s="1" customFormat="1" ht="14.25" customHeight="1" x14ac:dyDescent="0.25">
      <c r="A25" s="14"/>
      <c r="B25" s="178" t="s">
        <v>194</v>
      </c>
      <c r="C25" s="178"/>
      <c r="D25" s="179"/>
      <c r="E25" s="179"/>
      <c r="F25" s="179"/>
      <c r="G25" s="179"/>
    </row>
    <row r="26" spans="1:8" s="1" customFormat="1" ht="12.75" customHeight="1" x14ac:dyDescent="0.25">
      <c r="A26" s="6"/>
      <c r="B26" s="6"/>
      <c r="C26" s="6"/>
      <c r="D26" s="180"/>
      <c r="E26" s="180"/>
      <c r="F26" s="180"/>
      <c r="G26" s="180"/>
      <c r="H26" s="6"/>
    </row>
    <row r="27" spans="1:8" s="1" customFormat="1" ht="14.25" customHeight="1" x14ac:dyDescent="0.25">
      <c r="C27" s="54"/>
      <c r="D27" s="181" t="str">
        <f>IF($G$60="mostrar","He is resting / he is resting on the sofa / Alonso is resting","")</f>
        <v/>
      </c>
      <c r="E27" s="181"/>
      <c r="F27" s="181"/>
      <c r="G27" s="181"/>
    </row>
    <row r="28" spans="1:8" s="1" customFormat="1" ht="14.25" x14ac:dyDescent="0.25">
      <c r="D28" s="116"/>
      <c r="E28" s="116"/>
      <c r="F28" s="116"/>
      <c r="G28" s="116"/>
    </row>
    <row r="29" spans="1:8" s="1" customFormat="1" ht="5.25" customHeight="1" x14ac:dyDescent="0.25">
      <c r="C29" s="54"/>
      <c r="D29" s="55"/>
      <c r="E29" s="55"/>
      <c r="F29" s="55"/>
      <c r="G29" s="55"/>
    </row>
    <row r="30" spans="1:8" s="1" customFormat="1" ht="14.25" x14ac:dyDescent="0.25">
      <c r="A30" s="6"/>
      <c r="B30" s="113" t="s">
        <v>196</v>
      </c>
      <c r="C30" s="113"/>
      <c r="D30" s="113"/>
      <c r="E30" s="6"/>
      <c r="F30" s="6"/>
      <c r="G30" s="6"/>
      <c r="H30" s="6"/>
    </row>
    <row r="31" spans="1:8" s="1" customFormat="1" ht="14.25" customHeight="1" x14ac:dyDescent="0.25">
      <c r="A31" s="14"/>
      <c r="B31" s="178" t="s">
        <v>193</v>
      </c>
      <c r="C31" s="178"/>
      <c r="D31" s="182"/>
      <c r="E31" s="182"/>
      <c r="F31" s="182"/>
      <c r="G31" s="182"/>
    </row>
    <row r="32" spans="1:8" s="1" customFormat="1" ht="14.25" customHeight="1" x14ac:dyDescent="0.25">
      <c r="D32" s="96" t="str">
        <f>IF($G$60="mostrar","What is Doris planting / what’s Doris planting?","")</f>
        <v/>
      </c>
      <c r="E32" s="96"/>
      <c r="F32" s="96"/>
      <c r="G32" s="96"/>
    </row>
    <row r="33" spans="1:8" s="1" customFormat="1" ht="15" customHeight="1" x14ac:dyDescent="0.25">
      <c r="A33" s="32"/>
      <c r="B33" s="178" t="s">
        <v>194</v>
      </c>
      <c r="C33" s="178"/>
      <c r="D33" s="179"/>
      <c r="E33" s="179"/>
      <c r="F33" s="179"/>
      <c r="G33" s="179"/>
      <c r="H33" s="32"/>
    </row>
    <row r="34" spans="1:8" s="1" customFormat="1" ht="14.25" x14ac:dyDescent="0.25">
      <c r="A34" s="32"/>
      <c r="B34" s="32"/>
      <c r="C34" s="32"/>
      <c r="D34" s="180"/>
      <c r="E34" s="180"/>
      <c r="F34" s="180"/>
      <c r="G34" s="180"/>
      <c r="H34" s="32"/>
    </row>
    <row r="35" spans="1:8" s="1" customFormat="1" ht="14.25" x14ac:dyDescent="0.25">
      <c r="C35" s="54"/>
      <c r="D35" s="181" t="str">
        <f>IF($G$60="mostrar","She is planting flowers in the garden / Doris is planting flowers in the garden","")</f>
        <v/>
      </c>
      <c r="E35" s="181"/>
      <c r="F35" s="181"/>
      <c r="G35" s="181"/>
    </row>
    <row r="36" spans="1:8" s="1" customFormat="1" ht="14.25" customHeight="1" x14ac:dyDescent="0.25">
      <c r="C36" s="54"/>
      <c r="D36" s="116"/>
      <c r="E36" s="116"/>
      <c r="F36" s="116"/>
      <c r="G36" s="116"/>
    </row>
    <row r="37" spans="1:8" s="1" customFormat="1" ht="5.25" customHeight="1" x14ac:dyDescent="0.25">
      <c r="D37" s="90"/>
      <c r="E37" s="90"/>
      <c r="F37" s="90"/>
      <c r="G37" s="90"/>
    </row>
    <row r="38" spans="1:8" s="1" customFormat="1" ht="14.25" x14ac:dyDescent="0.25">
      <c r="A38" s="58"/>
      <c r="B38" s="183" t="s">
        <v>197</v>
      </c>
      <c r="C38" s="183"/>
      <c r="D38" s="183"/>
      <c r="E38" s="183"/>
      <c r="F38" s="183"/>
      <c r="G38" s="58"/>
      <c r="H38" s="58"/>
    </row>
    <row r="39" spans="1:8" s="1" customFormat="1" ht="14.25" customHeight="1" x14ac:dyDescent="0.25">
      <c r="A39" s="58"/>
      <c r="B39" s="178" t="s">
        <v>193</v>
      </c>
      <c r="C39" s="178"/>
      <c r="D39" s="182"/>
      <c r="E39" s="182"/>
      <c r="F39" s="182"/>
      <c r="G39" s="182"/>
      <c r="H39" s="58"/>
    </row>
    <row r="40" spans="1:8" s="1" customFormat="1" ht="14.25" customHeight="1" x14ac:dyDescent="0.25">
      <c r="D40" s="96" t="str">
        <f>IF($G$60="mostrar","Where are his siblings?","")</f>
        <v/>
      </c>
      <c r="E40" s="96"/>
      <c r="F40" s="96"/>
      <c r="G40" s="96"/>
    </row>
    <row r="41" spans="1:8" s="1" customFormat="1" ht="14.25" customHeight="1" x14ac:dyDescent="0.25">
      <c r="A41" s="20"/>
      <c r="B41" s="178" t="s">
        <v>194</v>
      </c>
      <c r="C41" s="178"/>
      <c r="D41" s="182"/>
      <c r="E41" s="182"/>
      <c r="F41" s="182"/>
      <c r="G41" s="182"/>
      <c r="H41" s="20"/>
    </row>
    <row r="42" spans="1:8" s="1" customFormat="1" ht="14.25" x14ac:dyDescent="0.25">
      <c r="C42" s="54"/>
      <c r="D42" s="96" t="str">
        <f>IF($G$60="mostrar","His siblings are on the bed / they are on the bed","")</f>
        <v/>
      </c>
      <c r="E42" s="96"/>
      <c r="F42" s="96"/>
      <c r="G42" s="96"/>
    </row>
    <row r="43" spans="1:8" s="1" customFormat="1" ht="5.25" customHeight="1" x14ac:dyDescent="0.25">
      <c r="A43" s="6"/>
      <c r="B43" s="6"/>
      <c r="C43" s="54"/>
      <c r="D43" s="91"/>
      <c r="E43" s="6"/>
      <c r="F43" s="6"/>
      <c r="G43" s="6"/>
      <c r="H43" s="6"/>
    </row>
    <row r="44" spans="1:8" s="1" customFormat="1" ht="15" customHeight="1" x14ac:dyDescent="0.25">
      <c r="A44" s="20"/>
      <c r="B44" s="113" t="s">
        <v>198</v>
      </c>
      <c r="C44" s="113"/>
      <c r="D44" s="113"/>
      <c r="E44" s="113"/>
      <c r="F44" s="113"/>
      <c r="G44" s="113"/>
      <c r="H44" s="20"/>
    </row>
    <row r="45" spans="1:8" s="1" customFormat="1" ht="14.25" customHeight="1" x14ac:dyDescent="0.25">
      <c r="A45" s="20"/>
      <c r="B45" s="178" t="s">
        <v>193</v>
      </c>
      <c r="C45" s="178"/>
      <c r="D45" s="182"/>
      <c r="E45" s="182"/>
      <c r="F45" s="182"/>
      <c r="G45" s="182"/>
      <c r="H45" s="20"/>
    </row>
    <row r="46" spans="1:8" s="1" customFormat="1" ht="14.25" customHeight="1" x14ac:dyDescent="0.25">
      <c r="D46" s="96" t="str">
        <f>IF($G$60="mostrar","What are his siblings watching?","")</f>
        <v/>
      </c>
      <c r="E46" s="96"/>
      <c r="F46" s="96"/>
      <c r="G46" s="96"/>
    </row>
    <row r="47" spans="1:8" s="1" customFormat="1" ht="15" customHeight="1" x14ac:dyDescent="0.25">
      <c r="A47" s="20"/>
      <c r="B47" s="178" t="s">
        <v>194</v>
      </c>
      <c r="C47" s="178"/>
      <c r="D47" s="179"/>
      <c r="E47" s="179"/>
      <c r="F47" s="179"/>
      <c r="G47" s="179"/>
      <c r="H47" s="20"/>
    </row>
    <row r="48" spans="1:8" s="1" customFormat="1" ht="14.25" x14ac:dyDescent="0.25">
      <c r="A48" s="23"/>
      <c r="B48" s="23"/>
      <c r="C48" s="23"/>
      <c r="D48" s="180"/>
      <c r="E48" s="180"/>
      <c r="F48" s="180"/>
      <c r="G48" s="180"/>
      <c r="H48" s="23"/>
    </row>
    <row r="49" spans="1:10" s="1" customFormat="1" ht="14.25" x14ac:dyDescent="0.25">
      <c r="C49" s="54"/>
      <c r="D49" s="181" t="str">
        <f>IF($G$60="mostrar","His siblings are watching a movie – they are watching a movie","")</f>
        <v/>
      </c>
      <c r="E49" s="181"/>
      <c r="F49" s="181"/>
      <c r="G49" s="181"/>
    </row>
    <row r="50" spans="1:10" s="1" customFormat="1" ht="14.25" customHeight="1" x14ac:dyDescent="0.25">
      <c r="C50" s="54"/>
      <c r="D50" s="116"/>
      <c r="E50" s="116"/>
      <c r="F50" s="116"/>
      <c r="G50" s="116"/>
    </row>
    <row r="51" spans="1:10" s="1" customFormat="1" ht="5.25" customHeight="1" x14ac:dyDescent="0.25"/>
    <row r="52" spans="1:10" s="1" customFormat="1" ht="14.25" x14ac:dyDescent="0.25">
      <c r="A52" s="20"/>
      <c r="B52" s="113" t="s">
        <v>199</v>
      </c>
      <c r="C52" s="113"/>
      <c r="D52" s="113"/>
      <c r="E52" s="113"/>
      <c r="F52" s="20"/>
      <c r="G52" s="20"/>
      <c r="H52" s="20"/>
    </row>
    <row r="53" spans="1:10" s="1" customFormat="1" ht="14.25" customHeight="1" x14ac:dyDescent="0.25">
      <c r="A53" s="20"/>
      <c r="B53" s="178" t="s">
        <v>193</v>
      </c>
      <c r="C53" s="178"/>
      <c r="D53" s="182"/>
      <c r="E53" s="182"/>
      <c r="F53" s="182"/>
      <c r="G53" s="182"/>
      <c r="H53" s="20"/>
    </row>
    <row r="54" spans="1:10" s="1" customFormat="1" ht="14.25" customHeight="1" x14ac:dyDescent="0.25">
      <c r="D54" s="96" t="str">
        <f>IF($G$60="mostrar","Is Alonso in his house today?","")</f>
        <v/>
      </c>
      <c r="E54" s="96"/>
      <c r="F54" s="96"/>
      <c r="G54" s="96"/>
    </row>
    <row r="55" spans="1:10" s="1" customFormat="1" ht="15" customHeight="1" x14ac:dyDescent="0.25">
      <c r="A55" s="20"/>
      <c r="B55" s="178" t="s">
        <v>194</v>
      </c>
      <c r="C55" s="178"/>
      <c r="D55" s="179"/>
      <c r="E55" s="179"/>
      <c r="F55" s="179"/>
      <c r="G55" s="179"/>
      <c r="H55" s="20"/>
    </row>
    <row r="56" spans="1:10" s="1" customFormat="1" ht="14.25" x14ac:dyDescent="0.25">
      <c r="A56" s="20"/>
      <c r="B56" s="20"/>
      <c r="C56" s="20"/>
      <c r="D56" s="180"/>
      <c r="E56" s="180"/>
      <c r="F56" s="180"/>
      <c r="G56" s="180"/>
      <c r="H56" s="20"/>
    </row>
    <row r="57" spans="1:10" ht="15" customHeight="1" x14ac:dyDescent="0.25">
      <c r="C57" s="92"/>
      <c r="D57" s="181" t="str">
        <f>IF($G$60="mostrar","Yes, he is / yes, Alonso is / yes, he is in his house","")</f>
        <v/>
      </c>
      <c r="E57" s="181"/>
      <c r="F57" s="181"/>
      <c r="G57" s="181"/>
    </row>
    <row r="58" spans="1:10" ht="14.25" customHeight="1" x14ac:dyDescent="0.25">
      <c r="A58" s="93"/>
      <c r="B58" s="93"/>
      <c r="C58" s="92"/>
      <c r="D58" s="94"/>
      <c r="E58" s="94"/>
      <c r="F58" s="94"/>
      <c r="G58" s="94"/>
      <c r="H58" s="93"/>
    </row>
    <row r="59" spans="1:10" ht="5.25" customHeight="1" x14ac:dyDescent="0.2">
      <c r="A59" s="93"/>
      <c r="B59" s="93"/>
      <c r="C59" s="93"/>
      <c r="D59" s="93"/>
      <c r="E59" s="93"/>
      <c r="F59" s="93"/>
      <c r="G59" s="93"/>
      <c r="H59" s="93"/>
    </row>
    <row r="60" spans="1:10" ht="15" customHeight="1" x14ac:dyDescent="0.25">
      <c r="A60" s="83"/>
      <c r="B60" s="99" t="s">
        <v>33</v>
      </c>
      <c r="C60" s="99"/>
      <c r="D60" s="99"/>
      <c r="E60" s="99"/>
      <c r="F60" s="99"/>
      <c r="G60" s="95"/>
      <c r="H60"/>
      <c r="I60"/>
      <c r="J60"/>
    </row>
    <row r="61" spans="1:10" ht="12.75" x14ac:dyDescent="0.2">
      <c r="A61" s="83"/>
      <c r="B61" s="100" t="s">
        <v>34</v>
      </c>
      <c r="C61" s="100"/>
      <c r="D61" s="100"/>
      <c r="E61" s="100"/>
      <c r="F61" s="100"/>
      <c r="G61" s="100"/>
      <c r="H61" s="83"/>
    </row>
    <row r="62" spans="1:10" ht="15" customHeight="1" x14ac:dyDescent="0.2">
      <c r="A62" s="83"/>
      <c r="B62" s="83"/>
      <c r="C62" s="83"/>
      <c r="D62" s="83"/>
      <c r="E62" s="83"/>
      <c r="F62" s="83"/>
      <c r="G62" s="83"/>
      <c r="H62" s="83"/>
    </row>
    <row r="63" spans="1:10" ht="12.75" x14ac:dyDescent="0.2"/>
    <row r="64" spans="1:10" ht="12.75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5" hidden="1" customHeight="1" x14ac:dyDescent="0.2"/>
    <row r="87" ht="0" hidden="1" customHeight="1" x14ac:dyDescent="0.2"/>
  </sheetData>
  <sheetProtection algorithmName="SHA-512" hashValue="2rW/+RoNwHkMUoaghQHgcL9AgNwik98ZB66VTO6PT0gcOu4XO8Eaf8dismu2th4MCd3LP2inOWDoWCYgbZpfhg==" saltValue="ehiUoPK39tp/TLJ9rANxfg==" spinCount="100000" sheet="1" objects="1" scenarios="1" selectLockedCells="1"/>
  <mergeCells count="45">
    <mergeCell ref="D23:G24"/>
    <mergeCell ref="B5:G5"/>
    <mergeCell ref="B7:H7"/>
    <mergeCell ref="B14:D14"/>
    <mergeCell ref="B15:C15"/>
    <mergeCell ref="D15:G15"/>
    <mergeCell ref="D16:G16"/>
    <mergeCell ref="B17:C17"/>
    <mergeCell ref="D17:G17"/>
    <mergeCell ref="D18:G18"/>
    <mergeCell ref="B21:C21"/>
    <mergeCell ref="D21:G22"/>
    <mergeCell ref="B25:C25"/>
    <mergeCell ref="D25:G26"/>
    <mergeCell ref="D27:G28"/>
    <mergeCell ref="B30:D30"/>
    <mergeCell ref="B31:C31"/>
    <mergeCell ref="D31:G31"/>
    <mergeCell ref="B45:C45"/>
    <mergeCell ref="D45:G45"/>
    <mergeCell ref="D32:G32"/>
    <mergeCell ref="B33:C33"/>
    <mergeCell ref="D33:G34"/>
    <mergeCell ref="D35:G36"/>
    <mergeCell ref="B38:F38"/>
    <mergeCell ref="B39:C39"/>
    <mergeCell ref="D39:G39"/>
    <mergeCell ref="D40:G40"/>
    <mergeCell ref="B41:C41"/>
    <mergeCell ref="D41:G41"/>
    <mergeCell ref="D42:G42"/>
    <mergeCell ref="B44:G44"/>
    <mergeCell ref="B61:G61"/>
    <mergeCell ref="D46:G46"/>
    <mergeCell ref="B47:C47"/>
    <mergeCell ref="D47:G48"/>
    <mergeCell ref="D49:G50"/>
    <mergeCell ref="B52:E52"/>
    <mergeCell ref="B53:C53"/>
    <mergeCell ref="D53:G53"/>
    <mergeCell ref="D54:G54"/>
    <mergeCell ref="B55:C55"/>
    <mergeCell ref="D55:G56"/>
    <mergeCell ref="D57:G57"/>
    <mergeCell ref="B60:F60"/>
  </mergeCells>
  <conditionalFormatting sqref="C57:C58 C49:C50 C42:C43 C35:C36 C29 C27 C19">
    <cfRule type="expression" dxfId="5" priority="3">
      <formula>$G$60="mostrar"</formula>
    </cfRule>
  </conditionalFormatting>
  <conditionalFormatting sqref="C18">
    <cfRule type="expression" dxfId="4" priority="2">
      <formula>$G$60="mostrar"</formula>
    </cfRule>
  </conditionalFormatting>
  <conditionalFormatting sqref="D43 D29:G29 D19">
    <cfRule type="expression" dxfId="3" priority="1">
      <formula>$G$60="mostrar"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Lección 1</vt:lpstr>
      <vt:lpstr>Resultados1</vt:lpstr>
      <vt:lpstr>Lección 2</vt:lpstr>
      <vt:lpstr>Resultados2</vt:lpstr>
      <vt:lpstr>Lección 3</vt:lpstr>
      <vt:lpstr>Resultados3</vt:lpstr>
      <vt:lpstr>Lección 4</vt:lpstr>
      <vt:lpstr>Resultados4</vt:lpstr>
      <vt:lpstr>Lección 5</vt:lpstr>
      <vt:lpstr>Resultados5</vt:lpstr>
      <vt:lpstr>'Lección 1'!Área_de_impresión</vt:lpstr>
      <vt:lpstr>'Lección 2'!Área_de_impresión</vt:lpstr>
      <vt:lpstr>'Lección 3'!Área_de_impresión</vt:lpstr>
      <vt:lpstr>'Lección 4'!Área_de_impresión</vt:lpstr>
      <vt:lpstr>'Lección 5'!Área_de_impresión</vt:lpstr>
      <vt:lpstr>Resultados1!Área_de_impresión</vt:lpstr>
      <vt:lpstr>Resultados2!Área_de_impresión</vt:lpstr>
      <vt:lpstr>Resultados3!Área_de_impresión</vt:lpstr>
      <vt:lpstr>Resultados4!Área_de_impresión</vt:lpstr>
      <vt:lpstr>Resultados5!Área_de_impresión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2022-07-18T17:16:02Z</cp:lastPrinted>
  <dcterms:created xsi:type="dcterms:W3CDTF">2022-07-18T17:06:44Z</dcterms:created>
  <dcterms:modified xsi:type="dcterms:W3CDTF">2022-07-18T19:44:30Z</dcterms:modified>
</cp:coreProperties>
</file>