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"/>
    </mc:Choice>
  </mc:AlternateContent>
  <xr:revisionPtr revIDLastSave="0" documentId="13_ncr:1_{43651EA5-DC52-4613-956A-B0310E0BC53A}" xr6:coauthVersionLast="43" xr6:coauthVersionMax="43" xr10:uidLastSave="{00000000-0000-0000-0000-000000000000}"/>
  <bookViews>
    <workbookView xWindow="-120" yWindow="-120" windowWidth="20730" windowHeight="11160" xr2:uid="{B47B52CC-2291-4D2C-B410-107DDFCCA6C1}"/>
  </bookViews>
  <sheets>
    <sheet name="Lección 26" sheetId="1" r:id="rId1"/>
    <sheet name="Resultados26" sheetId="2" r:id="rId2"/>
    <sheet name="Lección 27" sheetId="3" r:id="rId3"/>
    <sheet name="Resultados27" sheetId="4" r:id="rId4"/>
    <sheet name="Lección 28" sheetId="5" r:id="rId5"/>
    <sheet name="Resultados28" sheetId="6" r:id="rId6"/>
    <sheet name="Lección 29" sheetId="7" r:id="rId7"/>
    <sheet name="Resultados29" sheetId="8" r:id="rId8"/>
    <sheet name="Lección 30" sheetId="9" r:id="rId9"/>
    <sheet name="Resultados30" sheetId="10" r:id="rId10"/>
  </sheets>
  <definedNames>
    <definedName name="_xlnm.Print_Area" localSheetId="0">'Lección 26'!$A$1:$Q$66</definedName>
    <definedName name="_xlnm.Print_Area" localSheetId="2">'Lección 27'!$A$1:$Q$66</definedName>
    <definedName name="_xlnm.Print_Area" localSheetId="4">'Lección 28'!$A$1:$P$64</definedName>
    <definedName name="_xlnm.Print_Area" localSheetId="6">'Lección 29'!$A$1:$P$64</definedName>
    <definedName name="_xlnm.Print_Area" localSheetId="8">'Lección 30'!$A$1:$Q$75</definedName>
    <definedName name="_xlnm.Print_Area" localSheetId="1">Resultados26!$A$1:$Q$66</definedName>
    <definedName name="_xlnm.Print_Area" localSheetId="3">Resultados27!$A$1:$Q$66</definedName>
    <definedName name="_xlnm.Print_Area" localSheetId="5">Resultados28!$A$1:$P$64</definedName>
    <definedName name="_xlnm.Print_Area" localSheetId="7">Resultados29!$A$1:$P$64</definedName>
    <definedName name="_xlnm.Print_Area" localSheetId="9">Resultados30!$A$1:$Q$75</definedName>
    <definedName name="Z_EA89241B_FA4E_4CF0_A19E_9D5CAE55AA0D_.wvu.Cols" localSheetId="0" hidden="1">'Lección 26'!$S:$XFD</definedName>
    <definedName name="Z_EA89241B_FA4E_4CF0_A19E_9D5CAE55AA0D_.wvu.Cols" localSheetId="2" hidden="1">'Lección 27'!$S:$XFD</definedName>
    <definedName name="Z_EA89241B_FA4E_4CF0_A19E_9D5CAE55AA0D_.wvu.Cols" localSheetId="4" hidden="1">'Lección 28'!$R:$XFD</definedName>
    <definedName name="Z_EA89241B_FA4E_4CF0_A19E_9D5CAE55AA0D_.wvu.Cols" localSheetId="6" hidden="1">'Lección 29'!$R:$XFD</definedName>
    <definedName name="Z_EA89241B_FA4E_4CF0_A19E_9D5CAE55AA0D_.wvu.Cols" localSheetId="8" hidden="1">'Lección 30'!$Q:$XFD</definedName>
    <definedName name="Z_EA89241B_FA4E_4CF0_A19E_9D5CAE55AA0D_.wvu.Cols" localSheetId="1" hidden="1">Resultados26!$S:$XFD</definedName>
    <definedName name="Z_EA89241B_FA4E_4CF0_A19E_9D5CAE55AA0D_.wvu.Cols" localSheetId="3" hidden="1">Resultados27!$S:$XFD</definedName>
    <definedName name="Z_EA89241B_FA4E_4CF0_A19E_9D5CAE55AA0D_.wvu.Cols" localSheetId="5" hidden="1">Resultados28!$R:$XFD</definedName>
    <definedName name="Z_EA89241B_FA4E_4CF0_A19E_9D5CAE55AA0D_.wvu.Cols" localSheetId="7" hidden="1">Resultados29!$R:$XFD</definedName>
    <definedName name="Z_EA89241B_FA4E_4CF0_A19E_9D5CAE55AA0D_.wvu.Cols" localSheetId="9" hidden="1">Resultados30!$Q:$XFD</definedName>
    <definedName name="Z_EA89241B_FA4E_4CF0_A19E_9D5CAE55AA0D_.wvu.PrintArea" localSheetId="0" hidden="1">'Lección 26'!$A$1:$X$63</definedName>
    <definedName name="Z_EA89241B_FA4E_4CF0_A19E_9D5CAE55AA0D_.wvu.PrintArea" localSheetId="2" hidden="1">'Lección 27'!$A$1:$X$64</definedName>
    <definedName name="Z_EA89241B_FA4E_4CF0_A19E_9D5CAE55AA0D_.wvu.PrintArea" localSheetId="4" hidden="1">'Lección 28'!$A$1:$W$63</definedName>
    <definedName name="Z_EA89241B_FA4E_4CF0_A19E_9D5CAE55AA0D_.wvu.PrintArea" localSheetId="6" hidden="1">'Lección 29'!$A$1:$W$62</definedName>
    <definedName name="Z_EA89241B_FA4E_4CF0_A19E_9D5CAE55AA0D_.wvu.PrintArea" localSheetId="8" hidden="1">'Lección 30'!$A$1:$Q$72</definedName>
    <definedName name="Z_EA89241B_FA4E_4CF0_A19E_9D5CAE55AA0D_.wvu.PrintArea" localSheetId="1" hidden="1">Resultados26!$A$1:$X$63</definedName>
    <definedName name="Z_EA89241B_FA4E_4CF0_A19E_9D5CAE55AA0D_.wvu.PrintArea" localSheetId="3" hidden="1">Resultados27!$A$1:$X$64</definedName>
    <definedName name="Z_EA89241B_FA4E_4CF0_A19E_9D5CAE55AA0D_.wvu.PrintArea" localSheetId="5" hidden="1">Resultados28!$A$1:$W$63</definedName>
    <definedName name="Z_EA89241B_FA4E_4CF0_A19E_9D5CAE55AA0D_.wvu.PrintArea" localSheetId="7" hidden="1">Resultados29!$A$1:$W$62</definedName>
    <definedName name="Z_EA89241B_FA4E_4CF0_A19E_9D5CAE55AA0D_.wvu.PrintArea" localSheetId="9" hidden="1">Resultados30!$A$1:$Q$72</definedName>
    <definedName name="Z_EA89241B_FA4E_4CF0_A19E_9D5CAE55AA0D_.wvu.Rows" localSheetId="0" hidden="1">'Lección 26'!$147:$1048576,'Lección 26'!$64:$146</definedName>
    <definedName name="Z_EA89241B_FA4E_4CF0_A19E_9D5CAE55AA0D_.wvu.Rows" localSheetId="2" hidden="1">'Lección 27'!$148:$1048576,'Lección 27'!$65:$147</definedName>
    <definedName name="Z_EA89241B_FA4E_4CF0_A19E_9D5CAE55AA0D_.wvu.Rows" localSheetId="4" hidden="1">'Lección 28'!$147:$1048576,'Lección 28'!$64:$146</definedName>
    <definedName name="Z_EA89241B_FA4E_4CF0_A19E_9D5CAE55AA0D_.wvu.Rows" localSheetId="6" hidden="1">'Lección 29'!$146:$1048576,'Lección 29'!$63:$145</definedName>
    <definedName name="Z_EA89241B_FA4E_4CF0_A19E_9D5CAE55AA0D_.wvu.Rows" localSheetId="8" hidden="1">'Lección 30'!$156:$1048576,'Lección 30'!$73:$155</definedName>
    <definedName name="Z_EA89241B_FA4E_4CF0_A19E_9D5CAE55AA0D_.wvu.Rows" localSheetId="1" hidden="1">Resultados26!$147:$1048576,Resultados26!$64:$146</definedName>
    <definedName name="Z_EA89241B_FA4E_4CF0_A19E_9D5CAE55AA0D_.wvu.Rows" localSheetId="3" hidden="1">Resultados27!$148:$1048576,Resultados27!$65:$147</definedName>
    <definedName name="Z_EA89241B_FA4E_4CF0_A19E_9D5CAE55AA0D_.wvu.Rows" localSheetId="5" hidden="1">Resultados28!$147:$1048576,Resultados28!$64:$146</definedName>
    <definedName name="Z_EA89241B_FA4E_4CF0_A19E_9D5CAE55AA0D_.wvu.Rows" localSheetId="7" hidden="1">Resultados29!$146:$1048576,Resultados29!$63:$145</definedName>
    <definedName name="Z_EA89241B_FA4E_4CF0_A19E_9D5CAE55AA0D_.wvu.Rows" localSheetId="9" hidden="1">Resultados30!$156:$1048576,Resultados30!$73:$155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10" l="1"/>
  <c r="C65" i="10"/>
  <c r="C61" i="10"/>
  <c r="C57" i="10"/>
  <c r="C53" i="10"/>
  <c r="C49" i="10"/>
  <c r="C45" i="10"/>
  <c r="C41" i="10"/>
  <c r="C37" i="10"/>
  <c r="C33" i="10"/>
  <c r="C29" i="10"/>
  <c r="C25" i="10"/>
  <c r="C21" i="10"/>
  <c r="C69" i="9"/>
  <c r="C65" i="9"/>
  <c r="C61" i="9"/>
  <c r="C57" i="9"/>
  <c r="C53" i="9"/>
  <c r="C49" i="9"/>
  <c r="C45" i="9"/>
  <c r="C41" i="9"/>
  <c r="C37" i="9"/>
  <c r="C33" i="9"/>
  <c r="C29" i="9"/>
  <c r="C25" i="9"/>
  <c r="C21" i="9"/>
  <c r="B56" i="8" l="1"/>
  <c r="B52" i="8"/>
  <c r="B48" i="8"/>
  <c r="B44" i="8"/>
  <c r="B40" i="8"/>
  <c r="B36" i="8"/>
  <c r="B32" i="8"/>
  <c r="B28" i="8"/>
  <c r="B24" i="8"/>
  <c r="B20" i="8"/>
  <c r="B56" i="7"/>
  <c r="B52" i="7"/>
  <c r="B48" i="7"/>
  <c r="B44" i="7"/>
  <c r="B40" i="7"/>
  <c r="B36" i="7"/>
  <c r="B32" i="7"/>
  <c r="B28" i="7"/>
  <c r="B24" i="7"/>
  <c r="B20" i="7"/>
  <c r="B57" i="6" l="1"/>
  <c r="B53" i="6"/>
  <c r="B49" i="6"/>
  <c r="B45" i="6"/>
  <c r="B41" i="6"/>
  <c r="B37" i="6"/>
  <c r="B33" i="6"/>
  <c r="B29" i="6"/>
  <c r="B25" i="6"/>
  <c r="B21" i="6"/>
  <c r="B57" i="5"/>
  <c r="B53" i="5"/>
  <c r="B49" i="5"/>
  <c r="B45" i="5"/>
  <c r="B41" i="5"/>
  <c r="B37" i="5"/>
  <c r="B33" i="5"/>
  <c r="B29" i="5"/>
  <c r="B25" i="5"/>
  <c r="B21" i="5"/>
  <c r="D59" i="4" l="1"/>
  <c r="D56" i="4"/>
  <c r="D53" i="4"/>
  <c r="D50" i="4"/>
  <c r="D47" i="4"/>
  <c r="D44" i="4"/>
  <c r="D41" i="4"/>
  <c r="D59" i="3"/>
  <c r="D56" i="3"/>
  <c r="D53" i="3"/>
  <c r="D50" i="3"/>
  <c r="D47" i="3"/>
  <c r="D44" i="3"/>
  <c r="D41" i="3"/>
  <c r="C60" i="2" l="1"/>
  <c r="C56" i="2"/>
  <c r="C52" i="2"/>
  <c r="C47" i="2"/>
  <c r="C42" i="2"/>
  <c r="C38" i="2"/>
  <c r="C34" i="2"/>
  <c r="C30" i="2"/>
  <c r="C26" i="2"/>
  <c r="C22" i="2"/>
  <c r="C60" i="1"/>
  <c r="C56" i="1"/>
  <c r="C52" i="1"/>
  <c r="C47" i="1"/>
  <c r="C42" i="1"/>
  <c r="C38" i="1"/>
  <c r="C34" i="1"/>
  <c r="C30" i="1"/>
  <c r="C26" i="1"/>
  <c r="C22" i="1"/>
</calcChain>
</file>

<file path=xl/sharedStrings.xml><?xml version="1.0" encoding="utf-8"?>
<sst xmlns="http://schemas.openxmlformats.org/spreadsheetml/2006/main" count="424" uniqueCount="231">
  <si>
    <t>LECCIÓN 26 – MODAL CAN – CONJUNCIONES Y ADVERBIOS</t>
  </si>
  <si>
    <t>Creo que ya puedes entender las siguientes instrucciones en inglés: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</si>
  <si>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Please, write these sentences in English and use the modal verb CAN, CONJUNCTIONS, and ADVERBS. Good luck student!</t>
    </r>
  </si>
  <si>
    <t>VOCABULARY</t>
  </si>
  <si>
    <t>Listen to</t>
  </si>
  <si>
    <t>Escuchar</t>
  </si>
  <si>
    <t>Write</t>
  </si>
  <si>
    <t>Escribir</t>
  </si>
  <si>
    <t>Cook</t>
  </si>
  <si>
    <t>Cocinar</t>
  </si>
  <si>
    <t>Swim</t>
  </si>
  <si>
    <t>Nadar</t>
  </si>
  <si>
    <t>Language(s)</t>
  </si>
  <si>
    <t>Idioma(s)</t>
  </si>
  <si>
    <t>Water</t>
  </si>
  <si>
    <t>Agua</t>
  </si>
  <si>
    <t>Pretty – Quite</t>
  </si>
  <si>
    <t>Bastante</t>
  </si>
  <si>
    <t>Milk</t>
  </si>
  <si>
    <t>Leche</t>
  </si>
  <si>
    <t>Eat</t>
  </si>
  <si>
    <t>Comer</t>
  </si>
  <si>
    <t>Fix</t>
  </si>
  <si>
    <t>Arreglar</t>
  </si>
  <si>
    <t>Read</t>
  </si>
  <si>
    <t>Leer</t>
  </si>
  <si>
    <t>Jump the rope</t>
  </si>
  <si>
    <t>Saltar la cuerda / laso</t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</si>
  <si>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Yo puedo ver una película en mi casa y además comer pizza.</t>
    </r>
  </si>
  <si>
    <t>Escribe tus respuestas aquí.</t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</si>
  <si>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Juan no puede jugar ni escuchar música cuando está estudiando.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</si>
  <si>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Mi mamá no solamente puede cocinar, sino que también puede arreglar su carro.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</si>
  <si>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¿Puedes hablar dos idiomas? Si, yo puedo hablar español y también inglés.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</si>
  <si>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Nosotros no solamente podemos leer, sino que también podemos escribir.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</si>
  <si>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El lunes, yo puedo ir al gimnasio, pero no puedo ir el martes.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</si>
  <si>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Gerardo puede saltar la cuerda y algunas veces su esposa puede saltar la cuerda también.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</si>
  <si>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¿Puede ella también beber agua? Si, ella no solamente puede beber agua, sino que también tomar leche.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</si>
  <si>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Nosotros también podemos hablar y escribir en inglés bastante bien.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</si>
  <si>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Mi amiga Thali puede bailar, correr o nadar realmente bien, pero yo sólo puedo bailar.</t>
    </r>
  </si>
  <si>
    <t>Escribe aquí la palabra "mostrar" para ver los resultados &gt;&gt;</t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</si>
  <si>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</si>
  <si>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I can watch a movie in my house and also eat pizza.</t>
  </si>
  <si>
    <t>Juan can’t play or listen to music when he is studying.</t>
  </si>
  <si>
    <t>My mother can’t only cook but also fix her car.</t>
  </si>
  <si>
    <t>Can you speak two languages? yes, I can speak Spanish and also English.</t>
  </si>
  <si>
    <t>We can’t only read, but also write.</t>
  </si>
  <si>
    <t>On Monday, I can go to the gym but I can’t go on Tuesday.</t>
  </si>
  <si>
    <t>Gerardo can jump the rope and sometimes his wife can jump the rope too.</t>
  </si>
  <si>
    <t>Can she also drink water? yes, she can’t only drink water but also drink milk.</t>
  </si>
  <si>
    <t>We can also speak and write in English quite/pretty well.</t>
  </si>
  <si>
    <t>My friend Thali can dance, run, or swim really well, but I can only dance.</t>
  </si>
  <si>
    <t>Contenido GRATUITO en: www.pacho8a.com</t>
  </si>
  <si>
    <t>LECCIÓN 27 – VERBO MODAL SHOULD Y WH QUESTIONS</t>
  </si>
  <si>
    <t>Pay attention</t>
  </si>
  <si>
    <t>Prestar atención</t>
  </si>
  <si>
    <t>Naughty</t>
  </si>
  <si>
    <t>Traviesa</t>
  </si>
  <si>
    <t>Lovely</t>
  </si>
  <si>
    <t>Encantadora</t>
  </si>
  <si>
    <t>Parents</t>
  </si>
  <si>
    <t>Padres</t>
  </si>
  <si>
    <t>Feed</t>
  </si>
  <si>
    <t>Alimentar</t>
  </si>
  <si>
    <t>Fight</t>
  </si>
  <si>
    <t>Pelear</t>
  </si>
  <si>
    <t>All the time</t>
  </si>
  <si>
    <t>Todo el tiempo</t>
  </si>
  <si>
    <t>Tender / hacer la
cama</t>
  </si>
  <si>
    <t>Candy(ies)</t>
  </si>
  <si>
    <t>Dulces</t>
  </si>
  <si>
    <t>Share</t>
  </si>
  <si>
    <t>Compartir</t>
  </si>
  <si>
    <t>Toys</t>
  </si>
  <si>
    <t>Juguetes</t>
  </si>
  <si>
    <t>As</t>
  </si>
  <si>
    <t>Como</t>
  </si>
  <si>
    <t>Advices</t>
  </si>
  <si>
    <t>Consejos</t>
  </si>
  <si>
    <t>Behavior</t>
  </si>
  <si>
    <t>Comportamiento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</si>
  <si>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Read the following text about Jeanine and her sister Kenji.</t>
    </r>
  </si>
  <si>
    <t>Jeanine is a lovely girl but she has a sister, her name is Kenji and she’s very naughty. These are some of the things that Kenji does: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</si>
  <si>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She doesn’t pay attention to her parents.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</si>
  <si>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She doesn’t feed her animals.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</si>
  <si>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She fights her sister all the time.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</si>
  <si>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She goes to bed quite late.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</si>
  <si>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She eats candies all day.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</si>
  <si>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She doesn’t share the toys with her sister Jeanine.</t>
    </r>
  </si>
  <si>
    <r>
      <t xml:space="preserve">NOTA: </t>
    </r>
    <r>
      <rPr>
        <sz val="10"/>
        <color theme="1"/>
        <rFont val="Calibri"/>
        <family val="2"/>
        <scheme val="minor"/>
      </rPr>
      <t>Las respuestas dadas a continuación son solamente una base ya que pueden ser muy variadas.</t>
    </r>
  </si>
  <si>
    <t>1.</t>
  </si>
  <si>
    <t>Escribe tus respuestas aqui.</t>
  </si>
  <si>
    <t>2.</t>
  </si>
  <si>
    <t>3.</t>
  </si>
  <si>
    <t>4.</t>
  </si>
  <si>
    <t>5.</t>
  </si>
  <si>
    <t>6.</t>
  </si>
  <si>
    <t>7.</t>
  </si>
  <si>
    <r>
      <t>Si estás en un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</si>
  <si>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She should pay attention to her parents.</t>
  </si>
  <si>
    <t>She should feed her animals every day.</t>
  </si>
  <si>
    <t>She shouldn’t fight her sister.</t>
  </si>
  <si>
    <t>She should do her bed in the morning.</t>
  </si>
  <si>
    <t>She shouldn’t go to bed late.</t>
  </si>
  <si>
    <t>She shouldn’t eat candies all day.</t>
  </si>
  <si>
    <t>She should share the toys with her sister Jeanine.</t>
  </si>
  <si>
    <t>LECCIÓN 28 – CAN Y SHOULD CON PRONOMBRES OBJETO</t>
  </si>
  <si>
    <t>Bathe</t>
  </si>
  <si>
    <t>Bañar</t>
  </si>
  <si>
    <t>Woman</t>
  </si>
  <si>
    <t>Mujer</t>
  </si>
  <si>
    <t>Do</t>
  </si>
  <si>
    <t>Hacer</t>
  </si>
  <si>
    <t>Take</t>
  </si>
  <si>
    <t>Tomar,llevar</t>
  </si>
  <si>
    <t>Easy</t>
  </si>
  <si>
    <t>Fácil</t>
  </si>
  <si>
    <t>Today</t>
  </si>
  <si>
    <t>Hoy</t>
  </si>
  <si>
    <t>Exercises</t>
  </si>
  <si>
    <t>Ejercicios</t>
  </si>
  <si>
    <t>Safe</t>
  </si>
  <si>
    <t>Caja fuerte</t>
  </si>
  <si>
    <t>Open</t>
  </si>
  <si>
    <t>Abrir</t>
  </si>
  <si>
    <t>Talk</t>
  </si>
  <si>
    <t>Hablar,conversar</t>
  </si>
  <si>
    <t>Want</t>
  </si>
  <si>
    <t>Querer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</si>
  <si>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Realiza en inglés las siguientes oraciones utilizando los pronombres objeto y los modales CAN y SHOULD. Ten presente las lecciones pasadas ya que podrían incluirse en los ejercicios y utiliza el vocabulario de ayuda.</t>
    </r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</si>
  <si>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Patricia no debería estar jugando con el perro. Ella debería estar bañándolo.</t>
    </r>
  </si>
  <si>
    <t>Escribe tus respuestas en las partes de color gris.</t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</si>
  <si>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Estos ejercicios están realmente fáciles. Nosotros podemos hacerlos.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</si>
  <si>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Esa mujer necesita ayuda. ¿Puedes ayudarla?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</si>
  <si>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Nosotros siempre vamos contigo al gimnasio, pero hoy no podemos llevarte.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</si>
  <si>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Yo no tengo zapatos nuevos y estos zapatos están muy bonitos ¿Debería comprarlos?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</si>
  <si>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Luis debería estar lavando su carro hoy, pero él lo está pintando. (está pintándolo).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</si>
  <si>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Carmen debería ir con nosotros, pero ella no puede.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</si>
  <si>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Tu no deberías estar hablando con él, tu deberías estar escuchándome.</t>
    </r>
  </si>
  <si>
    <r>
      <rPr>
        <b/>
        <sz val="10.5"/>
        <color theme="1"/>
        <rFont val="Calibri"/>
        <family val="2"/>
        <scheme val="minor"/>
      </rPr>
      <t xml:space="preserve">9. </t>
    </r>
    <r>
      <rPr>
        <sz val="10.5"/>
        <color theme="1"/>
        <rFont val="Calibri"/>
        <family val="2"/>
        <scheme val="minor"/>
      </rPr>
      <t>Esa es una caja fuerte y nosotros no podemos abrirla. ¿Puedes ayudarnos?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</si>
  <si>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¿Puedo ir con ustedes? Yo no quiero ir con ellos.</t>
    </r>
  </si>
  <si>
    <t>Patricia shouldn’t be playing with the dog. She should be bathing it.</t>
  </si>
  <si>
    <t>These exercises are really easy. We can do them.</t>
  </si>
  <si>
    <t>That woman needs help. Can you help her?</t>
  </si>
  <si>
    <t>We always go with you to the gym, but today we can’t take you.</t>
  </si>
  <si>
    <t>I don’t have new shoes and these shoes are very beautiful. Should I buy them?</t>
  </si>
  <si>
    <t>Luis should be washing his car today, but he is painting it.</t>
  </si>
  <si>
    <t>Carmen should go with us, but she can’t.</t>
  </si>
  <si>
    <t>You shouldn’t be talking with him; you should be listening to me.</t>
  </si>
  <si>
    <t>That is a safe and we can’t open it. Can you help us?</t>
  </si>
  <si>
    <t>Can I go with you? I don’t want to go with them.</t>
  </si>
  <si>
    <t>LECCIÓN 29 – CAN Y SHOULD, PRONOMBRES OBJETO Y VERBO LET</t>
  </si>
  <si>
    <t>Paint</t>
  </si>
  <si>
    <t>Pintar</t>
  </si>
  <si>
    <t>Hammer</t>
  </si>
  <si>
    <t>Martillo</t>
  </si>
  <si>
    <t>Destroy</t>
  </si>
  <si>
    <t>Destruir</t>
  </si>
  <si>
    <t>Come</t>
  </si>
  <si>
    <t>Venir</t>
  </si>
  <si>
    <t>Burger</t>
  </si>
  <si>
    <t>Hamburguesa</t>
  </si>
  <si>
    <t>Cheese</t>
  </si>
  <si>
    <t>Queso</t>
  </si>
  <si>
    <t>Movies / Cinema</t>
  </si>
  <si>
    <t>Cine</t>
  </si>
  <si>
    <t>Use</t>
  </si>
  <si>
    <t>Usar</t>
  </si>
  <si>
    <t>Call</t>
  </si>
  <si>
    <t>Llamar</t>
  </si>
  <si>
    <t>Once and again</t>
  </si>
  <si>
    <t>Una y otra vez</t>
  </si>
  <si>
    <t>Sofa / Couch</t>
  </si>
  <si>
    <t>Sofá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</si>
  <si>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oraciones utilizando el verbo LET, los modales CAN y SHOULD y los pronombres objeto.</t>
    </r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</si>
  <si>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Mi amigo John está pintando su carro y él me deja ayudarlo.</t>
    </r>
  </si>
  <si>
    <t>Escribe tus respuestas en este espacio.</t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</si>
  <si>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Necesito tu martillo. ¿Puedes dejarme usarlo?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</si>
  <si>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Tu hijo está jugando con su carro y está destruyéndolo. Tú no deberías permitir que lo haga.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</si>
  <si>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Déjame llamar a Mark. Él está en el parque con sus hijos. Él está jugando con ellos.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</si>
  <si>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Gina quiere ir al cine con sus amigas. ¿Puedes dejarla ir con ellas?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</si>
  <si>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¡Vamos a comer! Yo quiero comer hamburguesa y la quiero con queso ¿y tú?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</si>
  <si>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Yo no puedo dejar que vengas conmigo.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</si>
  <si>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No podemos dejar que el perro se coma el sofá. Lo está destruyendo.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</si>
  <si>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¿Deberían ellos dejar que vayas conmigo?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</si>
  <si>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Vamos a hacer estos ejercicios una y otra vez.</t>
    </r>
  </si>
  <si>
    <t>CONCÉNTRATE MUY BIEN Y SIGUE LA ESTRUCTURA QUE TE RECOMENDÉ EN EL VIDEO.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</si>
  <si>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</si>
  <si>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My friend John is painting his car and he lets me help him.</t>
  </si>
  <si>
    <t>I need your hammer.Can you let me use it?</t>
  </si>
  <si>
    <t>Your son is playing with his car and he is destroying it. You shouldn’t let him do it.</t>
  </si>
  <si>
    <t>Let me call Mark. He is in the park with his children. He is playing with them.</t>
  </si>
  <si>
    <t>Gina wants to go to the movies with her friends. Can you let her go with them?</t>
  </si>
  <si>
    <t>Let’s eat! I want to eat burger and I want it with cheese, and you?</t>
  </si>
  <si>
    <t>I can’t let you come with me.</t>
  </si>
  <si>
    <t>We can’t let the dog eat the sofa. It’s destroying it.</t>
  </si>
  <si>
    <t>Should they let you go with me?</t>
  </si>
  <si>
    <t>Let’s do these exercises once and again.</t>
  </si>
  <si>
    <t>LECCIÓN 30 – EJERCICIO DE ESCRITURA EN INGLÉS</t>
  </si>
  <si>
    <t>A continuación, encontrarás el texto visto en clase. El texto tiene algunos errores que tú debes corregir. Revisa muy cuidadosamente.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</si>
  <si>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Responde las siguientes preguntas en forma larga y trata de utilizar “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” cuando sea posible.</t>
    </r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</si>
  <si>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Does Mary live with her mother?</t>
    </r>
  </si>
  <si>
    <t>Resuelve la guía en las partes sombreadas de gris.</t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</si>
  <si>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Does Mary love her husband?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</si>
  <si>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Do they have a big house?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</si>
  <si>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Do they like the house?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</si>
  <si>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Do they have a cat?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</si>
  <si>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Does the dog have a green ball?</t>
    </r>
  </si>
  <si>
    <r>
      <rPr>
        <b/>
        <sz val="10.5"/>
        <rFont val="Calibri"/>
        <family val="2"/>
        <scheme val="minor"/>
      </rPr>
      <t xml:space="preserve">7. </t>
    </r>
    <r>
      <rPr>
        <sz val="10.5"/>
        <rFont val="Calibri"/>
        <family val="2"/>
        <scheme val="minor"/>
      </rPr>
      <t>How is the dog?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</si>
  <si>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How often does the dog play with the ball?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</si>
  <si>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Does the dog play with Mary all day?</t>
    </r>
  </si>
  <si>
    <r>
      <rPr>
        <b/>
        <sz val="10.5"/>
        <rFont val="Calibri"/>
        <family val="2"/>
        <scheme val="minor"/>
      </rPr>
      <t>10.</t>
    </r>
    <r>
      <rPr>
        <sz val="10.5"/>
        <rFont val="Calibri"/>
        <family val="2"/>
        <scheme val="minor"/>
      </rPr>
      <t xml:space="preserve"> Does Mary let the dog play in the house?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</si>
  <si>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Where can the dog play with the ball?</t>
    </r>
  </si>
  <si>
    <r>
      <rPr>
        <b/>
        <sz val="10.5"/>
        <rFont val="Calibri"/>
        <family val="2"/>
        <scheme val="minor"/>
      </rPr>
      <t xml:space="preserve">12. </t>
    </r>
    <r>
      <rPr>
        <sz val="10.5"/>
        <rFont val="Calibri"/>
        <family val="2"/>
        <scheme val="minor"/>
      </rPr>
      <t>Does Mary have a yard in her house?</t>
    </r>
  </si>
  <si>
    <r>
      <rPr>
        <b/>
        <sz val="10.5"/>
        <rFont val="Calibri"/>
        <family val="2"/>
        <scheme val="minor"/>
      </rPr>
      <t>13.</t>
    </r>
    <r>
      <rPr>
        <sz val="10.5"/>
        <rFont val="Calibri"/>
        <family val="2"/>
        <scheme val="minor"/>
      </rPr>
      <t xml:space="preserve"> Does Mary work in a supermarket or in an office?</t>
    </r>
  </si>
  <si>
    <t>Si estás en un dispositivo movil puedes ver los resultados en la hoja "Resultados"</t>
  </si>
  <si>
    <t>No, because Mary lives with her husband.</t>
  </si>
  <si>
    <t>Yes, she does. / Yes, she loves him.</t>
  </si>
  <si>
    <t>No, because they have a small house.</t>
  </si>
  <si>
    <t>Yes, they do. / Yes, they like it.</t>
  </si>
  <si>
    <t>No, because they have a dog.</t>
  </si>
  <si>
    <t>No, because the dog has a red ball.</t>
  </si>
  <si>
    <t>The dog is really big. / It’s really big.</t>
  </si>
  <si>
    <t>It plays with the ball all day.</t>
  </si>
  <si>
    <t>No, it doesn’t play with her because it plays with the ball all day.</t>
  </si>
  <si>
    <t>No, she doesn’t.</t>
  </si>
  <si>
    <t>In the yard. / The dog can play with the ball in the yard.</t>
  </si>
  <si>
    <t>Yes, she does. / Yes, Mary has a yard in her house.</t>
  </si>
  <si>
    <t>Mary works in an office. / She works in an office.</t>
  </si>
  <si>
    <t>Make the bed</t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</si>
  <si>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She doesn’t make her bed in the morning.</t>
    </r>
  </si>
  <si>
    <t>As you can see, Kenji needs some pieces of advice to change her behavior.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</si>
</sst>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A5002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1"/>
      <color rgb="FFA5002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A5002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2" fillId="0" borderId="0" xfId="1" applyFont="1"/>
    <xf numFmtId="0" fontId="6" fillId="0" borderId="0" xfId="0" applyFont="1"/>
    <xf numFmtId="0" fontId="1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6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/>
    <xf numFmtId="0" fontId="6" fillId="0" borderId="0" xfId="0" applyFont="1" applyAlignment="1">
      <alignment horizontal="left"/>
    </xf>
    <xf numFmtId="0" fontId="23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5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5" borderId="2" xfId="0" applyFont="1" applyFill="1" applyBorder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8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5" fillId="5" borderId="2" xfId="0" applyFont="1" applyFill="1" applyBorder="1"/>
    <xf numFmtId="0" fontId="5" fillId="0" borderId="0" xfId="0" applyFont="1" applyAlignment="1">
      <alignment horizontal="center" vertical="center"/>
    </xf>
    <xf numFmtId="0" fontId="2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0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804CF-D550-4C7C-B981-5DB0E935D2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3FCC39D-2993-4C0B-8E5B-7C3F8FBA9949}"/>
            </a:ext>
          </a:extLst>
        </xdr:cNvPr>
        <xdr:cNvGrpSpPr/>
      </xdr:nvGrpSpPr>
      <xdr:grpSpPr>
        <a:xfrm>
          <a:off x="2058865" y="9647725"/>
          <a:ext cx="1598003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834F5A4-7AFB-4D4B-A895-CB9DCFE0F8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C75349C-7F8A-4F9E-9BDC-A7B79B679C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B775B99-F911-4C77-A3D5-9033162B8B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CE286B3-8292-4E9C-8150-EA2508E69A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FCC398D-751B-41B4-A39E-C8D86467B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8F168-D3F2-4F26-9CEB-AF6B3F798E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41119" cy="63976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C2957E-5138-469F-8B02-4F2BAF3C71F9}"/>
            </a:ext>
          </a:extLst>
        </xdr:cNvPr>
        <xdr:cNvSpPr txBox="1"/>
      </xdr:nvSpPr>
      <xdr:spPr>
        <a:xfrm>
          <a:off x="142875" y="1325563"/>
          <a:ext cx="534511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</a:t>
          </a:r>
          <a:r>
            <a:rPr lang="es-CO" sz="1100" b="1" u="sng">
              <a:solidFill>
                <a:srgbClr val="FF0000"/>
              </a:solidFill>
            </a:rPr>
            <a:t>lives</a:t>
          </a:r>
          <a:r>
            <a:rPr lang="es-CO" sz="1100"/>
            <a:t> with </a:t>
          </a:r>
          <a:r>
            <a:rPr lang="es-CO" sz="1100" b="1" u="sng">
              <a:solidFill>
                <a:srgbClr val="FF0000"/>
              </a:solidFill>
            </a:rPr>
            <a:t>her</a:t>
          </a:r>
          <a:r>
            <a:rPr lang="es-CO" sz="1100"/>
            <a:t> husband and she loves </a:t>
          </a:r>
          <a:r>
            <a:rPr lang="es-CO" sz="1100" b="1" u="sng">
              <a:solidFill>
                <a:srgbClr val="FF0000"/>
              </a:solidFill>
            </a:rPr>
            <a:t>him</a:t>
          </a:r>
          <a:r>
            <a:rPr lang="es-CO" sz="1100"/>
            <a:t>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have</a:t>
          </a:r>
          <a:r>
            <a:rPr lang="es-CO" sz="1100"/>
            <a:t> a small house</a:t>
          </a:r>
        </a:p>
        <a:p>
          <a:r>
            <a:rPr lang="es-CO" sz="1100"/>
            <a:t>but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they</a:t>
          </a:r>
          <a:r>
            <a:rPr lang="es-CO" sz="1100"/>
            <a:t> like it. They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also have </a:t>
          </a:r>
          <a:r>
            <a:rPr lang="es-CO" sz="1100"/>
            <a:t>a dog.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It’s</a:t>
          </a:r>
          <a:r>
            <a:rPr lang="es-CO" sz="1100"/>
            <a:t> really big. It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has</a:t>
          </a:r>
          <a:r>
            <a:rPr lang="es-CO" sz="1100"/>
            <a:t> a red ball and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it</a:t>
          </a:r>
          <a:r>
            <a:rPr lang="es-CO" sz="1100"/>
            <a:t> plays with it all</a:t>
          </a:r>
        </a:p>
        <a:p>
          <a:r>
            <a:rPr lang="es-CO" sz="1100"/>
            <a:t>day. Mary doesn’t let it play in the house, but she </a:t>
          </a:r>
          <a:r>
            <a:rPr lang="es-CO" sz="1100" b="1" u="sng">
              <a:solidFill>
                <a:srgbClr val="FF0000"/>
              </a:solidFill>
            </a:rPr>
            <a:t>l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ets</a:t>
          </a:r>
          <a:r>
            <a:rPr lang="es-CO" sz="1100" b="0" u="none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CO" sz="1100"/>
            <a:t>it play in the yard. Mary is not with me today, but I see </a:t>
          </a:r>
          <a:r>
            <a:rPr lang="es-CO" sz="1100" b="1" u="sng">
              <a:solidFill>
                <a:srgbClr val="FF0000"/>
              </a:solidFill>
              <a:latin typeface="+mn-lt"/>
              <a:ea typeface="+mn-ea"/>
              <a:cs typeface="+mn-cs"/>
            </a:rPr>
            <a:t>her</a:t>
          </a:r>
          <a:r>
            <a:rPr lang="es-CO" sz="1100"/>
            <a:t>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F2B4191-6E42-413B-B288-94C304365B10}"/>
            </a:ext>
          </a:extLst>
        </xdr:cNvPr>
        <xdr:cNvGrpSpPr/>
      </xdr:nvGrpSpPr>
      <xdr:grpSpPr>
        <a:xfrm>
          <a:off x="2162429" y="11079417"/>
          <a:ext cx="1726185" cy="315174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3C5BCFE-C55B-438E-9648-424052D9D6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6E253FD-B6F7-4164-84A5-E9469188F1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D74BB43-7B5A-49D0-BC75-5C3684CD59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7C00D62-C7DD-49CF-BBB2-AF73DA7B9C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E547B19-15A7-4751-B202-0332AD18CC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194444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13D65-7D8A-402A-984F-07EA4F10D3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63</xdr:row>
      <xdr:rowOff>71437</xdr:rowOff>
    </xdr:from>
    <xdr:to>
      <xdr:col>10</xdr:col>
      <xdr:colOff>352426</xdr:colOff>
      <xdr:row>65</xdr:row>
      <xdr:rowOff>16025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534EE13-DF80-4BAD-A173-709E5624A245}"/>
            </a:ext>
          </a:extLst>
        </xdr:cNvPr>
        <xdr:cNvGrpSpPr/>
      </xdr:nvGrpSpPr>
      <xdr:grpSpPr>
        <a:xfrm>
          <a:off x="2230961" y="9289846"/>
          <a:ext cx="1729268" cy="314355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D9B41B9-3047-43F6-B3EF-53A209E31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9CB0281-B2B3-439A-9F50-DCBCF66954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BFDF6FB-6F78-44E9-8F4B-08858CFE59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64218A8-4FEB-420E-8D5D-304180F740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3CFCB89-40E7-4733-8D0F-0109EBBE0F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ED146-D955-470C-87A0-E006A4E2EB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132E1F1-485D-4485-A346-FCF16E742E77}"/>
            </a:ext>
          </a:extLst>
        </xdr:cNvPr>
        <xdr:cNvGrpSpPr/>
      </xdr:nvGrpSpPr>
      <xdr:grpSpPr>
        <a:xfrm>
          <a:off x="1963615" y="8763000"/>
          <a:ext cx="1598003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D7E75BD-1D43-45F1-92A8-3D3447995E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943148C-EE0D-42A5-B2C8-D055EF6E07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5B25618-4EF7-401B-A63B-645696C3E1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EF911BA-842E-4571-A751-C812A06DA7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E098C7E-BDCE-4752-B9F1-1CBA846AB4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66A341-9783-4B95-89EF-7827AECEBF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B1D8A08-C82D-41D5-A628-154516571D1E}"/>
            </a:ext>
          </a:extLst>
        </xdr:cNvPr>
        <xdr:cNvGrpSpPr/>
      </xdr:nvGrpSpPr>
      <xdr:grpSpPr>
        <a:xfrm>
          <a:off x="2124157" y="8434115"/>
          <a:ext cx="1726018" cy="312995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214FB97-9701-4242-8167-F7ECD04706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12FB815-8FBE-4003-9185-288315166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FA676A-11F5-489C-B917-16B57CD35A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3F7D33B-8874-48A5-BB27-F9EA0F4240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CBE43E3-4C69-446A-A1FB-168937781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FAC05-3405-4FF4-9B03-EEF01BA039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5000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1ADBC12-4640-47C4-9683-35AFB4302274}"/>
            </a:ext>
          </a:extLst>
        </xdr:cNvPr>
        <xdr:cNvGrpSpPr/>
      </xdr:nvGrpSpPr>
      <xdr:grpSpPr>
        <a:xfrm>
          <a:off x="1715721" y="9664822"/>
          <a:ext cx="1591897" cy="32619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088824D-7122-4B65-8B4F-C5E987A0DE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0C8B82D-4946-4C2E-8D04-9A38FE8C74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F3BCCD5-4189-405C-ADD0-88B12BC3CD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70C14D0-E886-4EF7-A4FD-B4C04AAFC6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6E311AC-E476-4F45-919D-A403786A56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5706A-EA9C-440F-BCFD-C4C72CACD5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5000"/>
        </a:xfrm>
        <a:prstGeom prst="rect">
          <a:avLst/>
        </a:prstGeom>
      </xdr:spPr>
    </xdr:pic>
    <xdr:clientData/>
  </xdr:twoCellAnchor>
  <xdr:twoCellAnchor>
    <xdr:from>
      <xdr:col>5</xdr:col>
      <xdr:colOff>206375</xdr:colOff>
      <xdr:row>61</xdr:row>
      <xdr:rowOff>103187</xdr:rowOff>
    </xdr:from>
    <xdr:to>
      <xdr:col>10</xdr:col>
      <xdr:colOff>3176</xdr:colOff>
      <xdr:row>63</xdr:row>
      <xdr:rowOff>55713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9E599EC-CB8C-4794-96BA-1B888408BD84}"/>
            </a:ext>
          </a:extLst>
        </xdr:cNvPr>
        <xdr:cNvGrpSpPr/>
      </xdr:nvGrpSpPr>
      <xdr:grpSpPr>
        <a:xfrm>
          <a:off x="1859393" y="9225684"/>
          <a:ext cx="1724327" cy="312503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C1E4176-2BCD-4891-929E-B472261BCC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6C06096-52F9-4636-A9E9-919CDA5567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1CD6436-231B-4361-9D63-0DBE9DF0F7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1DF6832-EA84-4F77-A153-5FE8460FE2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1B72A28-46F1-4E5E-A14B-15E89EFA78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63B72-E395-42F3-A89E-5172F8DCA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44294" cy="635000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79DC853-5784-40CB-96B2-9A255909454B}"/>
            </a:ext>
          </a:extLst>
        </xdr:cNvPr>
        <xdr:cNvGrpSpPr/>
      </xdr:nvGrpSpPr>
      <xdr:grpSpPr>
        <a:xfrm>
          <a:off x="1965324" y="945341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4B33306-3AEF-483E-AC3F-20897118EA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4EA7EB7-9293-479A-8F10-9075765A53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3AEB7A1-F5AD-46D9-82D5-A8C1EF4054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B1F5F2A-6825-4169-95E7-50613E7942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F2460B8-CDF9-442F-B6D7-564DAB8A7B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74391-E806-469A-9C24-711ADC92B1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44294" cy="635000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023AEE7-A861-40DD-A7D3-BD4029AED3A4}"/>
            </a:ext>
          </a:extLst>
        </xdr:cNvPr>
        <xdr:cNvGrpSpPr/>
      </xdr:nvGrpSpPr>
      <xdr:grpSpPr>
        <a:xfrm>
          <a:off x="2104431" y="9136420"/>
          <a:ext cx="1729276" cy="315110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76A058A-3E38-48F6-9C9C-CE8B75121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270979A-F628-48CF-B6AC-AFBBE30B5B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DDBF0E1-5347-466D-B4B5-A65F58CC6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0E25C93-894A-4A44-AA66-864EEDE0B6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EC60957-9F6C-4A3B-8DE3-D9103C6DA3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15</xdr:col>
      <xdr:colOff>289694</xdr:colOff>
      <xdr:row>4</xdr:row>
      <xdr:rowOff>39688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87F8A-47B5-47E9-B752-C5BA33DFBB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1125" y="0"/>
          <a:ext cx="5341119" cy="63976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9</xdr:row>
      <xdr:rowOff>39688</xdr:rowOff>
    </xdr:from>
    <xdr:to>
      <xdr:col>15</xdr:col>
      <xdr:colOff>325438</xdr:colOff>
      <xdr:row>13</xdr:row>
      <xdr:rowOff>158750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427207F-CE09-4178-8625-AB609F54AEC2}"/>
            </a:ext>
          </a:extLst>
        </xdr:cNvPr>
        <xdr:cNvSpPr txBox="1"/>
      </xdr:nvSpPr>
      <xdr:spPr>
        <a:xfrm>
          <a:off x="142875" y="1325563"/>
          <a:ext cx="5345113" cy="881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Mary is my friend. She lives with her husband and she loves him. They have a small house</a:t>
          </a:r>
        </a:p>
        <a:p>
          <a:r>
            <a:rPr lang="es-CO" sz="1100"/>
            <a:t>but they like it. They also have a dog. It’s really big. It has a red ball and it plays with it all</a:t>
          </a:r>
        </a:p>
        <a:p>
          <a:r>
            <a:rPr lang="es-CO" sz="1100"/>
            <a:t>day. Mary doesn’t let it play in the house, but she lets it play in the yard. Mary is not with me today, but I see her very often in the office.</a:t>
          </a:r>
        </a:p>
      </xdr:txBody>
    </xdr:sp>
    <xdr:clientData/>
  </xdr:twoCellAnchor>
  <xdr:twoCellAnchor>
    <xdr:from>
      <xdr:col>6</xdr:col>
      <xdr:colOff>111125</xdr:colOff>
      <xdr:row>72</xdr:row>
      <xdr:rowOff>103188</xdr:rowOff>
    </xdr:from>
    <xdr:to>
      <xdr:col>10</xdr:col>
      <xdr:colOff>273051</xdr:colOff>
      <xdr:row>74</xdr:row>
      <xdr:rowOff>47776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83E02EB5-1AF3-44CC-970B-59349E618E8A}"/>
            </a:ext>
          </a:extLst>
        </xdr:cNvPr>
        <xdr:cNvGrpSpPr/>
      </xdr:nvGrpSpPr>
      <xdr:grpSpPr>
        <a:xfrm>
          <a:off x="2001471" y="11437938"/>
          <a:ext cx="1598003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1FEEA40-726D-40FB-912E-168C4066DF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A7B058D-FBDD-477C-849C-40DD9D4010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44C717-2AB7-4525-913B-E35C2CA862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ABE9594-DAE1-465C-9563-80FC2D95E2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91C5827-10F6-440B-9795-521E5067D7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FBDAC-B352-4154-AE8E-1F758BE966AA}">
  <dimension ref="A1:AC159"/>
  <sheetViews>
    <sheetView showGridLines="0" showRowColHeaders="0" tabSelected="1" showRuler="0" showWhiteSpace="0" zoomScale="130" zoomScaleNormal="13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3" customWidth="1"/>
    <col min="17" max="17" width="1.140625" style="23" customWidth="1"/>
    <col min="18" max="18" width="6.140625" hidden="1" customWidth="1"/>
    <col min="19" max="21" width="6.5703125" hidden="1" customWidth="1"/>
    <col min="22" max="24" width="11.42578125" hidden="1" customWidth="1"/>
    <col min="25" max="29" width="6.5703125" hidden="1" customWidth="1"/>
    <col min="30" max="16384" width="11.42578125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ht="15" x14ac:dyDescent="0.2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/>
    </row>
    <row r="6" spans="2:18" ht="4.7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/>
    </row>
    <row r="7" spans="2:18" ht="15" customHeight="1" x14ac:dyDescent="0.25">
      <c r="B7" s="5"/>
      <c r="C7" s="77" t="s">
        <v>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5"/>
      <c r="Q7"/>
    </row>
    <row r="8" spans="2:18" ht="5.0999999999999996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/>
    </row>
    <row r="9" spans="2:18" ht="14.25" customHeight="1" x14ac:dyDescent="0.25">
      <c r="B9" s="78" t="s">
        <v>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/>
    </row>
    <row r="10" spans="2:18" ht="15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/>
    </row>
    <row r="11" spans="2:18" ht="5.25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</row>
    <row r="12" spans="2:18" ht="15" customHeight="1" x14ac:dyDescent="0.25">
      <c r="B12" s="3"/>
      <c r="C12" s="79" t="s">
        <v>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3"/>
      <c r="Q12"/>
    </row>
    <row r="13" spans="2:18" ht="15" customHeight="1" x14ac:dyDescent="0.25">
      <c r="B13"/>
      <c r="C13" s="73" t="s">
        <v>4</v>
      </c>
      <c r="D13" s="73"/>
      <c r="E13" s="73"/>
      <c r="F13" s="80" t="s">
        <v>5</v>
      </c>
      <c r="G13" s="80"/>
      <c r="H13" s="80"/>
      <c r="I13" s="73" t="s">
        <v>6</v>
      </c>
      <c r="J13" s="73"/>
      <c r="K13" s="73"/>
      <c r="L13" s="80" t="s">
        <v>7</v>
      </c>
      <c r="M13" s="80"/>
      <c r="N13" s="80"/>
      <c r="O13" s="80"/>
      <c r="P13" s="5"/>
      <c r="Q13"/>
    </row>
    <row r="14" spans="2:18" ht="15" customHeight="1" x14ac:dyDescent="0.25">
      <c r="B14" s="6"/>
      <c r="C14" s="73" t="s">
        <v>8</v>
      </c>
      <c r="D14" s="73"/>
      <c r="E14" s="73"/>
      <c r="F14" s="74" t="s">
        <v>9</v>
      </c>
      <c r="G14" s="74"/>
      <c r="H14" s="74"/>
      <c r="I14" s="75" t="s">
        <v>10</v>
      </c>
      <c r="J14" s="75"/>
      <c r="K14" s="75"/>
      <c r="L14" s="74" t="s">
        <v>11</v>
      </c>
      <c r="M14" s="74"/>
      <c r="N14" s="74"/>
      <c r="O14" s="74"/>
      <c r="P14" s="5"/>
      <c r="Q14"/>
    </row>
    <row r="15" spans="2:18" ht="15" x14ac:dyDescent="0.25">
      <c r="B15" s="7"/>
      <c r="C15" s="68" t="s">
        <v>12</v>
      </c>
      <c r="D15" s="68"/>
      <c r="E15" s="68"/>
      <c r="F15" s="69" t="s">
        <v>13</v>
      </c>
      <c r="G15" s="69"/>
      <c r="H15" s="69"/>
      <c r="I15" s="68" t="s">
        <v>14</v>
      </c>
      <c r="J15" s="68"/>
      <c r="K15" s="68"/>
      <c r="L15" s="74" t="s">
        <v>15</v>
      </c>
      <c r="M15" s="74"/>
      <c r="N15" s="74"/>
      <c r="O15" s="74"/>
      <c r="P15" s="2"/>
      <c r="Q15"/>
    </row>
    <row r="16" spans="2:18" ht="15" x14ac:dyDescent="0.25">
      <c r="B16" s="7"/>
      <c r="C16" s="71" t="s">
        <v>16</v>
      </c>
      <c r="D16" s="71"/>
      <c r="E16" s="71"/>
      <c r="F16" s="72" t="s">
        <v>17</v>
      </c>
      <c r="G16" s="72"/>
      <c r="H16" s="72"/>
      <c r="I16" s="71" t="s">
        <v>18</v>
      </c>
      <c r="J16" s="71"/>
      <c r="K16" s="71"/>
      <c r="L16" s="72" t="s">
        <v>19</v>
      </c>
      <c r="M16" s="72"/>
      <c r="N16" s="72"/>
      <c r="O16" s="72"/>
      <c r="P16"/>
      <c r="Q16"/>
    </row>
    <row r="17" spans="2:16" customFormat="1" ht="15" x14ac:dyDescent="0.25">
      <c r="B17" s="7"/>
      <c r="C17" s="71" t="s">
        <v>20</v>
      </c>
      <c r="D17" s="71"/>
      <c r="E17" s="71"/>
      <c r="F17" s="72" t="s">
        <v>21</v>
      </c>
      <c r="G17" s="72"/>
      <c r="H17" s="72"/>
      <c r="I17" s="71" t="s">
        <v>22</v>
      </c>
      <c r="J17" s="71"/>
      <c r="K17" s="71"/>
      <c r="L17" s="72" t="s">
        <v>23</v>
      </c>
      <c r="M17" s="72"/>
      <c r="N17" s="72"/>
      <c r="O17" s="72"/>
    </row>
    <row r="18" spans="2:16" customFormat="1" ht="15" x14ac:dyDescent="0.25">
      <c r="C18" s="68" t="s">
        <v>24</v>
      </c>
      <c r="D18" s="68"/>
      <c r="E18" s="68"/>
      <c r="F18" s="69" t="s">
        <v>25</v>
      </c>
      <c r="G18" s="69"/>
      <c r="H18" s="69"/>
      <c r="I18" s="68" t="s">
        <v>26</v>
      </c>
      <c r="J18" s="68"/>
      <c r="K18" s="68"/>
      <c r="L18" s="70" t="s">
        <v>27</v>
      </c>
      <c r="M18" s="70"/>
      <c r="N18" s="70"/>
      <c r="O18" s="70"/>
      <c r="P18" s="2"/>
    </row>
    <row r="19" spans="2:16" customFormat="1" ht="5.0999999999999996" customHeight="1" x14ac:dyDescent="0.25">
      <c r="B19" s="6"/>
      <c r="C19" s="8"/>
      <c r="D19" s="8"/>
      <c r="E19" s="8"/>
      <c r="F19" s="1"/>
      <c r="G19" s="1"/>
      <c r="H19" s="1"/>
      <c r="I19" s="8"/>
      <c r="J19" s="8"/>
      <c r="K19" s="8"/>
      <c r="L19" s="1"/>
      <c r="M19" s="1"/>
      <c r="N19" s="1"/>
    </row>
    <row r="20" spans="2:16" s="9" customFormat="1" ht="14.25" x14ac:dyDescent="0.25"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2:16" s="9" customFormat="1" ht="14.25" customHeight="1" x14ac:dyDescent="0.25">
      <c r="C21" s="65" t="s">
        <v>29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2"/>
    </row>
    <row r="22" spans="2:16" s="9" customFormat="1" ht="14.25" x14ac:dyDescent="0.25">
      <c r="C22" s="13" t="str">
        <f>IF(N62="mostrar","I can watch a movie in my house and also eat pizza.","")</f>
        <v/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</row>
    <row r="23" spans="2:16" s="9" customFormat="1" ht="3" customHeight="1" x14ac:dyDescent="0.2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</row>
    <row r="24" spans="2:16" s="9" customFormat="1" ht="14.25" x14ac:dyDescent="0.25">
      <c r="C24" s="15" t="s">
        <v>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6" s="9" customFormat="1" ht="14.25" customHeight="1" x14ac:dyDescent="0.25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2"/>
    </row>
    <row r="26" spans="2:16" s="9" customFormat="1" ht="14.25" x14ac:dyDescent="0.25">
      <c r="C26" s="13" t="str">
        <f>IF(N62="mostrar","Juan can’t play or listen to music when he is studying.","")</f>
        <v/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"/>
    </row>
    <row r="27" spans="2:16" s="9" customFormat="1" ht="3" customHeight="1" x14ac:dyDescent="0.2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"/>
    </row>
    <row r="28" spans="2:16" s="9" customFormat="1" ht="14.25" x14ac:dyDescent="0.25">
      <c r="C28" s="9" t="s">
        <v>31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6"/>
    </row>
    <row r="29" spans="2:16" s="9" customFormat="1" ht="14.25" customHeight="1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2"/>
    </row>
    <row r="30" spans="2:16" s="9" customFormat="1" ht="14.25" x14ac:dyDescent="0.25">
      <c r="C30" s="13" t="str">
        <f>IF(N62="mostrar","My mother can’t only cook but also fix her car.","")</f>
        <v/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  <c r="P30" s="16"/>
    </row>
    <row r="31" spans="2:16" s="9" customFormat="1" ht="3" customHeight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"/>
      <c r="P31" s="16"/>
    </row>
    <row r="32" spans="2:16" s="9" customFormat="1" ht="14.25" x14ac:dyDescent="0.25">
      <c r="C32" s="9" t="s">
        <v>32</v>
      </c>
      <c r="O32" s="16"/>
      <c r="P32" s="16"/>
    </row>
    <row r="33" spans="3:16" s="9" customFormat="1" ht="14.25" customHeight="1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2"/>
    </row>
    <row r="34" spans="3:16" s="9" customFormat="1" ht="14.25" x14ac:dyDescent="0.25">
      <c r="C34" s="13" t="str">
        <f>IF(N62="mostrar","Can you speak two languages? yes, I can speak Spanish and also English.","")</f>
        <v/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6"/>
      <c r="P34" s="16"/>
    </row>
    <row r="35" spans="3:16" s="9" customFormat="1" ht="3" customHeight="1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"/>
      <c r="P35" s="16"/>
    </row>
    <row r="36" spans="3:16" s="9" customFormat="1" ht="14.25" x14ac:dyDescent="0.25">
      <c r="C36" s="15" t="s">
        <v>33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s="9" customFormat="1" ht="14.25" customHeight="1" x14ac:dyDescent="0.2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2"/>
    </row>
    <row r="38" spans="3:16" s="9" customFormat="1" ht="14.25" x14ac:dyDescent="0.25">
      <c r="C38" s="13" t="str">
        <f>IF(N62="mostrar","We can’t only read, but also write.","")</f>
        <v/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6"/>
    </row>
    <row r="39" spans="3:16" s="9" customFormat="1" ht="3" customHeight="1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6"/>
    </row>
    <row r="40" spans="3:16" s="9" customFormat="1" ht="14.25" x14ac:dyDescent="0.25">
      <c r="C40" s="9" t="s">
        <v>34</v>
      </c>
      <c r="O40" s="17"/>
      <c r="P40" s="17"/>
    </row>
    <row r="41" spans="3:16" s="9" customFormat="1" ht="14.25" customHeight="1" x14ac:dyDescent="0.2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12"/>
    </row>
    <row r="42" spans="3:16" s="9" customFormat="1" ht="14.25" x14ac:dyDescent="0.25">
      <c r="C42" s="13" t="str">
        <f>IF(N62="mostrar","On Monday, I can go to the gym but I can’t go on Tuesday.","")</f>
        <v/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 s="14"/>
    </row>
    <row r="43" spans="3:16" s="9" customFormat="1" ht="3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/>
      <c r="P43" s="14"/>
    </row>
    <row r="44" spans="3:16" s="9" customFormat="1" ht="14.25" x14ac:dyDescent="0.25">
      <c r="C44" s="64" t="s">
        <v>35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6" s="9" customFormat="1" ht="14.25" x14ac:dyDescent="0.2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10"/>
    </row>
    <row r="46" spans="3:16" s="9" customFormat="1" ht="14.25" customHeight="1" x14ac:dyDescent="0.25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2"/>
    </row>
    <row r="47" spans="3:16" s="9" customFormat="1" ht="14.25" x14ac:dyDescent="0.25">
      <c r="C47" s="13" t="str">
        <f>IF(N62="mostrar","Gerardo can jump the rope and sometimes his wife can jump the rope too.","")</f>
        <v/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4"/>
      <c r="P47" s="14"/>
    </row>
    <row r="48" spans="3:16" s="9" customFormat="1" ht="3" customHeight="1" x14ac:dyDescent="0.25"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4"/>
      <c r="P48" s="14"/>
    </row>
    <row r="49" spans="2:17" s="9" customFormat="1" ht="14.25" x14ac:dyDescent="0.25">
      <c r="C49" s="64" t="s">
        <v>36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0"/>
    </row>
    <row r="50" spans="2:17" s="9" customFormat="1" ht="14.25" x14ac:dyDescent="0.2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4"/>
    </row>
    <row r="51" spans="2:17" s="9" customFormat="1" ht="14.25" customHeight="1" x14ac:dyDescent="0.25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2"/>
    </row>
    <row r="52" spans="2:17" s="9" customFormat="1" ht="14.25" x14ac:dyDescent="0.25">
      <c r="C52" s="13" t="str">
        <f>IF(N62="mostrar","Can she also drink water? yes, she can’t only drink water but also drink milk.","")</f>
        <v/>
      </c>
      <c r="O52" s="10"/>
      <c r="P52" s="10"/>
    </row>
    <row r="53" spans="2:17" s="9" customFormat="1" ht="3" customHeight="1" x14ac:dyDescent="0.25">
      <c r="O53" s="10"/>
      <c r="P53" s="10"/>
    </row>
    <row r="54" spans="2:17" s="9" customFormat="1" ht="14.25" x14ac:dyDescent="0.25">
      <c r="C54" s="9" t="s">
        <v>37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7" s="9" customFormat="1" ht="14.25" customHeight="1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Q55" s="19"/>
    </row>
    <row r="56" spans="2:17" s="9" customFormat="1" ht="14.25" x14ac:dyDescent="0.25">
      <c r="C56" s="13" t="str">
        <f>IF(N62="mostrar","We can also speak and write in English quite/pretty well.","")</f>
        <v/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</row>
    <row r="57" spans="2:17" s="9" customFormat="1" ht="3" customHeight="1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2:17" s="9" customFormat="1" ht="14.25" x14ac:dyDescent="0.25">
      <c r="C58" s="9" t="s">
        <v>38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9"/>
    </row>
    <row r="59" spans="2:17" ht="14.25" customHeight="1" x14ac:dyDescent="0.25">
      <c r="B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20"/>
      <c r="Q59" s="21"/>
    </row>
    <row r="60" spans="2:17" ht="15" x14ac:dyDescent="0.25">
      <c r="B60" s="13"/>
      <c r="C60" s="13" t="str">
        <f>IF(N62="mostrar","My friend Thali can dance, run, or swim really well, but I can only dance.","")</f>
        <v/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1"/>
    </row>
    <row r="61" spans="2:17" ht="3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1"/>
    </row>
    <row r="62" spans="2:17" ht="15" customHeight="1" x14ac:dyDescent="0.25">
      <c r="B62"/>
      <c r="C62" s="66" t="s">
        <v>39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15"/>
    </row>
    <row r="63" spans="2:17" ht="15" x14ac:dyDescent="0.25">
      <c r="B63"/>
      <c r="C63" s="63" t="s">
        <v>40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24"/>
      <c r="Q63" s="21"/>
    </row>
    <row r="64" spans="2:17" ht="15" customHeight="1" x14ac:dyDescent="0.25">
      <c r="B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ht="15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ht="15" customHeight="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5" hidden="1" customHeight="1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ht="15" hidden="1" customHeight="1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ht="15" hidden="1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ht="15" hidden="1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ht="15" hidden="1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7N7DSELQefQFbNplWx2kijwgmFBHjVlrsxbbGTmYtgbh6HuaAk9bnoZSubMEBbl7R6+NxUtFk3gWxD5WuLZCAA==" saltValue="sEzROnEG6wCNEyGjYrf7pw==" spinCount="100000" sheet="1" objects="1" scenarios="1" selectLockedCells="1"/>
  <mergeCells count="43">
    <mergeCell ref="B5:P5"/>
    <mergeCell ref="C7:O7"/>
    <mergeCell ref="B9:P10"/>
    <mergeCell ref="C12:O12"/>
    <mergeCell ref="C13:E13"/>
    <mergeCell ref="F13:H13"/>
    <mergeCell ref="I13:K13"/>
    <mergeCell ref="L13:O13"/>
    <mergeCell ref="C14:E14"/>
    <mergeCell ref="F14:H14"/>
    <mergeCell ref="I14:K14"/>
    <mergeCell ref="L14:O14"/>
    <mergeCell ref="C15:E15"/>
    <mergeCell ref="F15:H15"/>
    <mergeCell ref="I15:K15"/>
    <mergeCell ref="L15:O15"/>
    <mergeCell ref="C16:E16"/>
    <mergeCell ref="F16:H16"/>
    <mergeCell ref="I16:K16"/>
    <mergeCell ref="L16:O16"/>
    <mergeCell ref="C17:E17"/>
    <mergeCell ref="F17:H17"/>
    <mergeCell ref="I17:K17"/>
    <mergeCell ref="L17:O17"/>
    <mergeCell ref="C46:O46"/>
    <mergeCell ref="C18:E18"/>
    <mergeCell ref="F18:H18"/>
    <mergeCell ref="I18:K18"/>
    <mergeCell ref="L18:O18"/>
    <mergeCell ref="C21:O21"/>
    <mergeCell ref="C25:O25"/>
    <mergeCell ref="C29:O29"/>
    <mergeCell ref="C33:O33"/>
    <mergeCell ref="C37:O37"/>
    <mergeCell ref="C41:O41"/>
    <mergeCell ref="C44:O45"/>
    <mergeCell ref="C63:O63"/>
    <mergeCell ref="C49:O50"/>
    <mergeCell ref="C51:O51"/>
    <mergeCell ref="C55:O55"/>
    <mergeCell ref="C59:O59"/>
    <mergeCell ref="C62:M62"/>
    <mergeCell ref="N62:O62"/>
  </mergeCells>
  <conditionalFormatting sqref="B60">
    <cfRule type="expression" dxfId="205" priority="22">
      <formula>#REF!="mostrar"</formula>
    </cfRule>
  </conditionalFormatting>
  <conditionalFormatting sqref="B60">
    <cfRule type="expression" dxfId="204" priority="21">
      <formula>$M$68="mostrar"</formula>
    </cfRule>
  </conditionalFormatting>
  <conditionalFormatting sqref="C60">
    <cfRule type="expression" dxfId="203" priority="20">
      <formula>#REF!="mostrar"</formula>
    </cfRule>
  </conditionalFormatting>
  <conditionalFormatting sqref="C60">
    <cfRule type="expression" dxfId="202" priority="19">
      <formula>$M$68="mostrar"</formula>
    </cfRule>
  </conditionalFormatting>
  <conditionalFormatting sqref="C56">
    <cfRule type="expression" dxfId="201" priority="18">
      <formula>#REF!="mostrar"</formula>
    </cfRule>
  </conditionalFormatting>
  <conditionalFormatting sqref="C56">
    <cfRule type="expression" dxfId="200" priority="17">
      <formula>$M$68="mostrar"</formula>
    </cfRule>
  </conditionalFormatting>
  <conditionalFormatting sqref="C52">
    <cfRule type="expression" dxfId="199" priority="16">
      <formula>#REF!="mostrar"</formula>
    </cfRule>
  </conditionalFormatting>
  <conditionalFormatting sqref="C52">
    <cfRule type="expression" dxfId="198" priority="15">
      <formula>$M$68="mostrar"</formula>
    </cfRule>
  </conditionalFormatting>
  <conditionalFormatting sqref="C47">
    <cfRule type="expression" dxfId="197" priority="14">
      <formula>#REF!="mostrar"</formula>
    </cfRule>
  </conditionalFormatting>
  <conditionalFormatting sqref="C47">
    <cfRule type="expression" dxfId="196" priority="13">
      <formula>$M$68="mostrar"</formula>
    </cfRule>
  </conditionalFormatting>
  <conditionalFormatting sqref="C42">
    <cfRule type="expression" dxfId="195" priority="12">
      <formula>#REF!="mostrar"</formula>
    </cfRule>
  </conditionalFormatting>
  <conditionalFormatting sqref="C42">
    <cfRule type="expression" dxfId="194" priority="11">
      <formula>$M$68="mostrar"</formula>
    </cfRule>
  </conditionalFormatting>
  <conditionalFormatting sqref="C38">
    <cfRule type="expression" dxfId="193" priority="10">
      <formula>#REF!="mostrar"</formula>
    </cfRule>
  </conditionalFormatting>
  <conditionalFormatting sqref="C38">
    <cfRule type="expression" dxfId="192" priority="9">
      <formula>$M$68="mostrar"</formula>
    </cfRule>
  </conditionalFormatting>
  <conditionalFormatting sqref="C34">
    <cfRule type="expression" dxfId="191" priority="8">
      <formula>#REF!="mostrar"</formula>
    </cfRule>
  </conditionalFormatting>
  <conditionalFormatting sqref="C34">
    <cfRule type="expression" dxfId="190" priority="7">
      <formula>$M$68="mostrar"</formula>
    </cfRule>
  </conditionalFormatting>
  <conditionalFormatting sqref="C30">
    <cfRule type="expression" dxfId="189" priority="6">
      <formula>#REF!="mostrar"</formula>
    </cfRule>
  </conditionalFormatting>
  <conditionalFormatting sqref="C30">
    <cfRule type="expression" dxfId="188" priority="5">
      <formula>$M$68="mostrar"</formula>
    </cfRule>
  </conditionalFormatting>
  <conditionalFormatting sqref="C26">
    <cfRule type="expression" dxfId="187" priority="4">
      <formula>#REF!="mostrar"</formula>
    </cfRule>
  </conditionalFormatting>
  <conditionalFormatting sqref="C26">
    <cfRule type="expression" dxfId="186" priority="3">
      <formula>$M$68="mostrar"</formula>
    </cfRule>
  </conditionalFormatting>
  <conditionalFormatting sqref="C22">
    <cfRule type="expression" dxfId="185" priority="2">
      <formula>#REF!="mostrar"</formula>
    </cfRule>
  </conditionalFormatting>
  <conditionalFormatting sqref="C22">
    <cfRule type="expression" dxfId="184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EDDA-CA34-43B2-9A63-52FB47C6C584}">
  <dimension ref="A1:Q274"/>
  <sheetViews>
    <sheetView showGridLines="0" showRowColHeaders="0" showRuler="0" showWhiteSpace="0" zoomScale="130" zoomScaleNormal="13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42578125" style="51" customWidth="1"/>
    <col min="2" max="16" width="5.42578125" style="62" customWidth="1"/>
    <col min="17" max="17" width="1.42578125" style="51" customWidth="1"/>
    <col min="18" max="16384" width="4.85546875" style="51" hidden="1"/>
  </cols>
  <sheetData>
    <row r="1" spans="2:16" ht="14.25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  <c r="N1" s="51"/>
      <c r="O1" s="51"/>
      <c r="P1" s="51"/>
    </row>
    <row r="2" spans="2:16" ht="14.25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2"/>
      <c r="M2" s="52"/>
      <c r="N2" s="52"/>
      <c r="O2" s="52"/>
      <c r="P2" s="52"/>
    </row>
    <row r="3" spans="2:16" ht="14.25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1"/>
    </row>
    <row r="4" spans="2:16" ht="5.0999999999999996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1"/>
    </row>
    <row r="5" spans="2:16" ht="15" x14ac:dyDescent="0.25">
      <c r="B5" s="76" t="s">
        <v>197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54"/>
    </row>
    <row r="6" spans="2:16" ht="5.25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2:16" ht="14.25" customHeight="1" x14ac:dyDescent="0.25">
      <c r="B7" s="78" t="s">
        <v>198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2:16" s="55" customFormat="1" ht="14.25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s="55" customFormat="1" ht="5.25" customHeight="1" x14ac:dyDescent="0.25">
      <c r="B9" s="56"/>
      <c r="C9" s="57"/>
      <c r="D9" s="57"/>
      <c r="E9" s="57"/>
      <c r="F9" s="50"/>
      <c r="G9" s="50"/>
      <c r="H9" s="50"/>
      <c r="I9" s="57"/>
      <c r="J9" s="57"/>
      <c r="K9" s="57"/>
      <c r="L9" s="50"/>
      <c r="M9" s="50"/>
      <c r="N9" s="50"/>
      <c r="O9" s="50"/>
    </row>
    <row r="10" spans="2:16" s="55" customFormat="1" ht="1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2:16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2:16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ht="5.25" customHeight="1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15" customHeight="1" x14ac:dyDescent="0.25">
      <c r="B16" s="78" t="s">
        <v>199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7" ht="14.25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7" ht="5.25" customHeight="1" x14ac:dyDescent="0.25">
      <c r="B18" s="5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1"/>
    </row>
    <row r="19" spans="2:17" ht="15" x14ac:dyDescent="0.25">
      <c r="B19" s="51"/>
      <c r="C19" s="51" t="s">
        <v>200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2"/>
      <c r="P19"/>
      <c r="Q19"/>
    </row>
    <row r="20" spans="2:17" ht="14.25" customHeight="1" x14ac:dyDescent="0.25">
      <c r="B20" s="51"/>
      <c r="C20" s="92" t="s">
        <v>215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/>
      <c r="Q20"/>
    </row>
    <row r="21" spans="2:17" s="9" customFormat="1" ht="15" x14ac:dyDescent="0.25">
      <c r="C21" s="13" t="str">
        <f>IF(N71="mostrar","No, because Mary lives with her husband.","")</f>
        <v/>
      </c>
      <c r="P21"/>
      <c r="Q21"/>
    </row>
    <row r="22" spans="2:17" ht="5.25" customHeight="1" x14ac:dyDescent="0.25">
      <c r="B22" s="5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/>
      <c r="Q22"/>
    </row>
    <row r="23" spans="2:17" ht="15" x14ac:dyDescent="0.25">
      <c r="B23" s="51"/>
      <c r="C23" s="58" t="s">
        <v>202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1"/>
      <c r="P23"/>
      <c r="Q23"/>
    </row>
    <row r="24" spans="2:17" ht="15" customHeight="1" x14ac:dyDescent="0.25">
      <c r="B24" s="51"/>
      <c r="C24" s="92" t="s">
        <v>216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/>
      <c r="Q24"/>
    </row>
    <row r="25" spans="2:17" s="9" customFormat="1" ht="15" x14ac:dyDescent="0.25">
      <c r="C25" s="13" t="str">
        <f>IF(N71="mostrar","Yes, she does. / Yes, she loves him.","")</f>
        <v/>
      </c>
      <c r="P25"/>
      <c r="Q25"/>
    </row>
    <row r="26" spans="2:17" ht="5.25" customHeight="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/>
      <c r="Q26"/>
    </row>
    <row r="27" spans="2:17" ht="15" x14ac:dyDescent="0.25">
      <c r="B27" s="51"/>
      <c r="C27" s="51" t="s">
        <v>203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</row>
    <row r="28" spans="2:17" ht="15" x14ac:dyDescent="0.25">
      <c r="B28" s="51"/>
      <c r="C28" s="92" t="s">
        <v>217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/>
      <c r="Q28"/>
    </row>
    <row r="29" spans="2:17" s="9" customFormat="1" ht="15" x14ac:dyDescent="0.25">
      <c r="C29" s="13" t="str">
        <f>IF(N71="mostrar","No, because they have a small house.","")</f>
        <v/>
      </c>
      <c r="P29"/>
      <c r="Q29"/>
    </row>
    <row r="30" spans="2:17" ht="5.25" customHeight="1" x14ac:dyDescent="0.25">
      <c r="B30" s="5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1"/>
      <c r="P30"/>
      <c r="Q30"/>
    </row>
    <row r="31" spans="2:17" ht="15" x14ac:dyDescent="0.25">
      <c r="B31" s="51"/>
      <c r="C31" s="58" t="s">
        <v>204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1"/>
      <c r="P31"/>
      <c r="Q31"/>
    </row>
    <row r="32" spans="2:17" ht="15" x14ac:dyDescent="0.25">
      <c r="B32" s="51"/>
      <c r="C32" s="92" t="s">
        <v>218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/>
      <c r="Q32"/>
    </row>
    <row r="33" spans="3:17" s="9" customFormat="1" ht="15" x14ac:dyDescent="0.25">
      <c r="C33" s="13" t="str">
        <f>IF(N71="mostrar","Yes, they do. / Yes, they like it.","")</f>
        <v/>
      </c>
      <c r="P33"/>
      <c r="Q33"/>
    </row>
    <row r="34" spans="3:17" s="51" customFormat="1" ht="5.25" customHeight="1" x14ac:dyDescent="0.2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</row>
    <row r="35" spans="3:17" s="51" customFormat="1" ht="15" x14ac:dyDescent="0.25">
      <c r="C35" s="58" t="s">
        <v>205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P35"/>
      <c r="Q35"/>
    </row>
    <row r="36" spans="3:17" s="51" customFormat="1" ht="14.25" customHeight="1" x14ac:dyDescent="0.25">
      <c r="C36" s="92" t="s">
        <v>219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/>
      <c r="Q36"/>
    </row>
    <row r="37" spans="3:17" s="9" customFormat="1" ht="15" x14ac:dyDescent="0.25">
      <c r="C37" s="13" t="str">
        <f>IF(N71="mostrar","No, because they have a dog.","")</f>
        <v/>
      </c>
      <c r="P37"/>
      <c r="Q37"/>
    </row>
    <row r="38" spans="3:17" s="51" customFormat="1" ht="5.2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</row>
    <row r="39" spans="3:17" s="51" customFormat="1" ht="15" x14ac:dyDescent="0.25">
      <c r="C39" s="51" t="s">
        <v>206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</row>
    <row r="40" spans="3:17" s="51" customFormat="1" ht="14.25" customHeight="1" x14ac:dyDescent="0.25">
      <c r="C40" s="92" t="s">
        <v>220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/>
      <c r="Q40"/>
    </row>
    <row r="41" spans="3:17" s="9" customFormat="1" ht="15" x14ac:dyDescent="0.25">
      <c r="C41" s="13" t="str">
        <f>IF(N71="mostrar","No, because the dog has a red ball.","")</f>
        <v/>
      </c>
      <c r="P41"/>
      <c r="Q41"/>
    </row>
    <row r="42" spans="3:17" s="51" customFormat="1" ht="5.25" customHeight="1" x14ac:dyDescent="0.2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/>
      <c r="Q42"/>
    </row>
    <row r="43" spans="3:17" s="51" customFormat="1" ht="15" x14ac:dyDescent="0.25">
      <c r="C43" s="51" t="s">
        <v>207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/>
      <c r="Q43"/>
    </row>
    <row r="44" spans="3:17" s="51" customFormat="1" ht="14.25" customHeight="1" x14ac:dyDescent="0.25">
      <c r="C44" s="92" t="s">
        <v>221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/>
      <c r="Q44"/>
    </row>
    <row r="45" spans="3:17" s="9" customFormat="1" ht="15" x14ac:dyDescent="0.25">
      <c r="C45" s="13" t="str">
        <f>IF(N71="mostrar","The dog is really big. / It’s really big.","")</f>
        <v/>
      </c>
      <c r="P45"/>
      <c r="Q45"/>
    </row>
    <row r="46" spans="3:17" s="51" customFormat="1" ht="5.25" customHeight="1" x14ac:dyDescent="0.2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52"/>
      <c r="P46"/>
      <c r="Q46"/>
    </row>
    <row r="47" spans="3:17" s="51" customFormat="1" ht="15" x14ac:dyDescent="0.25">
      <c r="C47" s="51" t="s">
        <v>208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</row>
    <row r="48" spans="3:17" s="51" customFormat="1" ht="14.25" customHeight="1" x14ac:dyDescent="0.25">
      <c r="C48" s="92" t="s">
        <v>222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/>
      <c r="Q48"/>
    </row>
    <row r="49" spans="3:17" s="9" customFormat="1" ht="15" x14ac:dyDescent="0.25">
      <c r="C49" s="13" t="str">
        <f>IF(N71="mostrar","It plays with the ball all day.","")</f>
        <v/>
      </c>
      <c r="P49"/>
      <c r="Q49"/>
    </row>
    <row r="50" spans="3:17" s="51" customFormat="1" ht="5.25" customHeight="1" x14ac:dyDescent="0.2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P50"/>
      <c r="Q50"/>
    </row>
    <row r="51" spans="3:17" s="51" customFormat="1" ht="15" x14ac:dyDescent="0.25">
      <c r="C51" s="51" t="s">
        <v>209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</row>
    <row r="52" spans="3:17" s="51" customFormat="1" ht="14.25" customHeight="1" x14ac:dyDescent="0.25">
      <c r="C52" s="92" t="s">
        <v>223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/>
      <c r="Q52"/>
    </row>
    <row r="53" spans="3:17" s="9" customFormat="1" ht="15" x14ac:dyDescent="0.25">
      <c r="C53" s="13" t="str">
        <f>IF(N71="mostrar","No, it doesn’t play with her because it plays with the ball all day.","")</f>
        <v/>
      </c>
      <c r="P53"/>
      <c r="Q53"/>
    </row>
    <row r="54" spans="3:17" s="51" customFormat="1" ht="5.25" customHeight="1" x14ac:dyDescent="0.25"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/>
      <c r="Q54"/>
    </row>
    <row r="55" spans="3:17" s="51" customFormat="1" ht="15" x14ac:dyDescent="0.25">
      <c r="C55" s="51" t="s">
        <v>210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/>
      <c r="Q55"/>
    </row>
    <row r="56" spans="3:17" s="51" customFormat="1" ht="14.25" customHeight="1" x14ac:dyDescent="0.25">
      <c r="C56" s="92" t="s">
        <v>224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/>
      <c r="Q56"/>
    </row>
    <row r="57" spans="3:17" s="9" customFormat="1" ht="15" x14ac:dyDescent="0.25">
      <c r="C57" s="13" t="str">
        <f>IF(N71="mostrar","No, she doesn’t.","")</f>
        <v/>
      </c>
      <c r="P57"/>
      <c r="Q57"/>
    </row>
    <row r="58" spans="3:17" s="51" customFormat="1" ht="5.25" customHeight="1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/>
      <c r="Q58"/>
    </row>
    <row r="59" spans="3:17" s="51" customFormat="1" ht="15" x14ac:dyDescent="0.25">
      <c r="C59" s="51" t="s">
        <v>211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/>
      <c r="Q59"/>
    </row>
    <row r="60" spans="3:17" s="51" customFormat="1" ht="14.25" customHeight="1" x14ac:dyDescent="0.25">
      <c r="C60" s="92" t="s">
        <v>225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/>
      <c r="Q60"/>
    </row>
    <row r="61" spans="3:17" s="9" customFormat="1" ht="15" x14ac:dyDescent="0.25">
      <c r="C61" s="13" t="str">
        <f>IF(N71="mostrar","In the yard. / The dog can play with the ball in the yard.","")</f>
        <v/>
      </c>
      <c r="P61"/>
      <c r="Q61"/>
    </row>
    <row r="62" spans="3:17" s="51" customFormat="1" ht="5.25" customHeight="1" x14ac:dyDescent="0.25">
      <c r="P62"/>
      <c r="Q62"/>
    </row>
    <row r="63" spans="3:17" s="51" customFormat="1" ht="15" x14ac:dyDescent="0.25">
      <c r="C63" s="51" t="s">
        <v>212</v>
      </c>
      <c r="P63"/>
      <c r="Q63"/>
    </row>
    <row r="64" spans="3:17" s="51" customFormat="1" ht="14.25" customHeight="1" x14ac:dyDescent="0.25">
      <c r="C64" s="92" t="s">
        <v>226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/>
      <c r="Q64"/>
    </row>
    <row r="65" spans="2:17" s="9" customFormat="1" ht="15" x14ac:dyDescent="0.25">
      <c r="C65" s="13" t="str">
        <f>IF(N71="mostrar","Yes, she does. / Yes, Mary has a yard in her house.","")</f>
        <v/>
      </c>
      <c r="P65"/>
      <c r="Q65"/>
    </row>
    <row r="66" spans="2:17" ht="5.25" customHeight="1" x14ac:dyDescent="0.25">
      <c r="B66" s="5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/>
      <c r="Q66"/>
    </row>
    <row r="67" spans="2:17" ht="15" x14ac:dyDescent="0.25">
      <c r="B67" s="51"/>
      <c r="C67" s="51" t="s">
        <v>213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/>
      <c r="Q67"/>
    </row>
    <row r="68" spans="2:17" ht="14.25" customHeight="1" x14ac:dyDescent="0.25">
      <c r="B68" s="51"/>
      <c r="C68" s="92" t="s">
        <v>227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/>
      <c r="Q68"/>
    </row>
    <row r="69" spans="2:17" s="9" customFormat="1" ht="14.25" x14ac:dyDescent="0.25">
      <c r="C69" s="13" t="str">
        <f>IF(N71="mostrar","Mary works in an office. / She works in an office.","")</f>
        <v/>
      </c>
    </row>
    <row r="70" spans="2:17" ht="5.25" customHeight="1" x14ac:dyDescent="0.25">
      <c r="B70" s="52"/>
      <c r="C70" s="52"/>
      <c r="D70" s="52"/>
      <c r="E70" s="52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51"/>
    </row>
    <row r="71" spans="2:17" ht="15" customHeight="1" x14ac:dyDescent="0.25">
      <c r="B71" s="82" t="s">
        <v>51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2:17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0" hidden="1" customHeight="1" x14ac:dyDescent="0.25"/>
  </sheetData>
  <sheetProtection algorithmName="SHA-512" hashValue="c2ybRBxEXiW13M38Xe2AJG5sQOagZPXCOU+Wa0UT05oy2dgJXQMbYem+I+groQNZgibIzN4Jz4C5f3NxeDj4IA==" saltValue="PGq5FR8aPvCwXzcm9OaiDw==" spinCount="100000" sheet="1" objects="1" scenarios="1" selectLockedCells="1" selectUnlockedCells="1"/>
  <mergeCells count="17">
    <mergeCell ref="C52:O52"/>
    <mergeCell ref="B5:O5"/>
    <mergeCell ref="B7:P8"/>
    <mergeCell ref="B16:P17"/>
    <mergeCell ref="C20:O20"/>
    <mergeCell ref="C24:O24"/>
    <mergeCell ref="C28:O28"/>
    <mergeCell ref="C32:O32"/>
    <mergeCell ref="C36:O36"/>
    <mergeCell ref="C40:O40"/>
    <mergeCell ref="C44:O44"/>
    <mergeCell ref="C48:O48"/>
    <mergeCell ref="C56:O56"/>
    <mergeCell ref="C60:O60"/>
    <mergeCell ref="C64:O64"/>
    <mergeCell ref="C68:O68"/>
    <mergeCell ref="B71:P71"/>
  </mergeCells>
  <conditionalFormatting sqref="C21">
    <cfRule type="expression" dxfId="25" priority="26">
      <formula>#REF!="mostrar"</formula>
    </cfRule>
  </conditionalFormatting>
  <conditionalFormatting sqref="C21">
    <cfRule type="expression" dxfId="24" priority="25">
      <formula>$M$68="mostrar"</formula>
    </cfRule>
  </conditionalFormatting>
  <conditionalFormatting sqref="C25">
    <cfRule type="expression" dxfId="23" priority="24">
      <formula>#REF!="mostrar"</formula>
    </cfRule>
  </conditionalFormatting>
  <conditionalFormatting sqref="C25">
    <cfRule type="expression" dxfId="22" priority="23">
      <formula>$M$68="mostrar"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$M$68="mostrar"</formula>
    </cfRule>
  </conditionalFormatting>
  <conditionalFormatting sqref="C37">
    <cfRule type="expression" dxfId="19" priority="20">
      <formula>#REF!="mostrar"</formula>
    </cfRule>
  </conditionalFormatting>
  <conditionalFormatting sqref="C37">
    <cfRule type="expression" dxfId="18" priority="19">
      <formula>$M$68="mostrar"</formula>
    </cfRule>
  </conditionalFormatting>
  <conditionalFormatting sqref="C41">
    <cfRule type="expression" dxfId="17" priority="18">
      <formula>#REF!="mostrar"</formula>
    </cfRule>
  </conditionalFormatting>
  <conditionalFormatting sqref="C41">
    <cfRule type="expression" dxfId="16" priority="17">
      <formula>$M$68="mostrar"</formula>
    </cfRule>
  </conditionalFormatting>
  <conditionalFormatting sqref="C45">
    <cfRule type="expression" dxfId="15" priority="16">
      <formula>#REF!="mostrar"</formula>
    </cfRule>
  </conditionalFormatting>
  <conditionalFormatting sqref="C45">
    <cfRule type="expression" dxfId="14" priority="15">
      <formula>$M$68="mostrar"</formula>
    </cfRule>
  </conditionalFormatting>
  <conditionalFormatting sqref="C49">
    <cfRule type="expression" dxfId="13" priority="14">
      <formula>#REF!="mostrar"</formula>
    </cfRule>
  </conditionalFormatting>
  <conditionalFormatting sqref="C49">
    <cfRule type="expression" dxfId="12" priority="13">
      <formula>$M$68="mostrar"</formula>
    </cfRule>
  </conditionalFormatting>
  <conditionalFormatting sqref="C53">
    <cfRule type="expression" dxfId="11" priority="12">
      <formula>#REF!="mostrar"</formula>
    </cfRule>
  </conditionalFormatting>
  <conditionalFormatting sqref="C53">
    <cfRule type="expression" dxfId="10" priority="11">
      <formula>$M$68="mostrar"</formula>
    </cfRule>
  </conditionalFormatting>
  <conditionalFormatting sqref="C57">
    <cfRule type="expression" dxfId="9" priority="10">
      <formula>#REF!="mostrar"</formula>
    </cfRule>
  </conditionalFormatting>
  <conditionalFormatting sqref="C57">
    <cfRule type="expression" dxfId="8" priority="9">
      <formula>$M$68="mostrar"</formula>
    </cfRule>
  </conditionalFormatting>
  <conditionalFormatting sqref="C61">
    <cfRule type="expression" dxfId="7" priority="8">
      <formula>#REF!="mostrar"</formula>
    </cfRule>
  </conditionalFormatting>
  <conditionalFormatting sqref="C61">
    <cfRule type="expression" dxfId="6" priority="7">
      <formula>$M$68="mostrar"</formula>
    </cfRule>
  </conditionalFormatting>
  <conditionalFormatting sqref="C65">
    <cfRule type="expression" dxfId="5" priority="6">
      <formula>#REF!="mostrar"</formula>
    </cfRule>
  </conditionalFormatting>
  <conditionalFormatting sqref="C65">
    <cfRule type="expression" dxfId="4" priority="5">
      <formula>$M$68="mostrar"</formula>
    </cfRule>
  </conditionalFormatting>
  <conditionalFormatting sqref="C69">
    <cfRule type="expression" dxfId="3" priority="4">
      <formula>#REF!="mostrar"</formula>
    </cfRule>
  </conditionalFormatting>
  <conditionalFormatting sqref="C69">
    <cfRule type="expression" dxfId="2" priority="3">
      <formula>$M$68="mostrar"</formula>
    </cfRule>
  </conditionalFormatting>
  <conditionalFormatting sqref="C29">
    <cfRule type="expression" dxfId="1" priority="2">
      <formula>#REF!="mostrar"</formula>
    </cfRule>
  </conditionalFormatting>
  <conditionalFormatting sqref="C29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497B-D31F-48EF-896E-232E67A3BF81}">
  <dimension ref="A1:AC159"/>
  <sheetViews>
    <sheetView showGridLines="0" showRowColHeaders="0" showRuler="0" showWhiteSpace="0" topLeftCell="A2" zoomScale="130" zoomScaleNormal="13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3" customWidth="1"/>
    <col min="17" max="17" width="1.140625" style="23" customWidth="1"/>
    <col min="18" max="18" width="6.140625" hidden="1" customWidth="1"/>
    <col min="19" max="21" width="6.5703125" hidden="1" customWidth="1"/>
    <col min="22" max="24" width="11.42578125" hidden="1" customWidth="1"/>
    <col min="25" max="29" width="6.5703125" hidden="1" customWidth="1"/>
    <col min="30" max="16384" width="11.42578125" hidden="1"/>
  </cols>
  <sheetData>
    <row r="1" spans="2:18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ht="15" x14ac:dyDescent="0.2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/>
    </row>
    <row r="6" spans="2:18" ht="4.7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/>
    </row>
    <row r="7" spans="2:18" ht="15" customHeight="1" x14ac:dyDescent="0.25">
      <c r="B7" s="5"/>
      <c r="C7" s="77" t="s">
        <v>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5"/>
      <c r="Q7"/>
    </row>
    <row r="8" spans="2:18" ht="5.0999999999999996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/>
    </row>
    <row r="9" spans="2:18" ht="14.25" customHeight="1" x14ac:dyDescent="0.25">
      <c r="B9" s="78" t="s">
        <v>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/>
    </row>
    <row r="10" spans="2:18" ht="15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/>
    </row>
    <row r="11" spans="2:18" ht="5.25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</row>
    <row r="12" spans="2:18" ht="15" customHeight="1" x14ac:dyDescent="0.25">
      <c r="B12" s="3"/>
      <c r="C12" s="79" t="s">
        <v>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3"/>
      <c r="Q12"/>
    </row>
    <row r="13" spans="2:18" ht="15" customHeight="1" x14ac:dyDescent="0.25">
      <c r="B13"/>
      <c r="C13" s="73" t="s">
        <v>4</v>
      </c>
      <c r="D13" s="73"/>
      <c r="E13" s="73"/>
      <c r="F13" s="80" t="s">
        <v>5</v>
      </c>
      <c r="G13" s="80"/>
      <c r="H13" s="80"/>
      <c r="I13" s="73" t="s">
        <v>6</v>
      </c>
      <c r="J13" s="73"/>
      <c r="K13" s="73"/>
      <c r="L13" s="80" t="s">
        <v>7</v>
      </c>
      <c r="M13" s="80"/>
      <c r="N13" s="80"/>
      <c r="O13" s="80"/>
      <c r="P13" s="5"/>
      <c r="Q13"/>
    </row>
    <row r="14" spans="2:18" ht="15" customHeight="1" x14ac:dyDescent="0.25">
      <c r="B14" s="6"/>
      <c r="C14" s="73" t="s">
        <v>8</v>
      </c>
      <c r="D14" s="73"/>
      <c r="E14" s="73"/>
      <c r="F14" s="74" t="s">
        <v>9</v>
      </c>
      <c r="G14" s="74"/>
      <c r="H14" s="74"/>
      <c r="I14" s="75" t="s">
        <v>10</v>
      </c>
      <c r="J14" s="75"/>
      <c r="K14" s="75"/>
      <c r="L14" s="74" t="s">
        <v>11</v>
      </c>
      <c r="M14" s="74"/>
      <c r="N14" s="74"/>
      <c r="O14" s="74"/>
      <c r="P14" s="5"/>
      <c r="Q14"/>
    </row>
    <row r="15" spans="2:18" ht="15" x14ac:dyDescent="0.25">
      <c r="B15" s="7"/>
      <c r="C15" s="68" t="s">
        <v>12</v>
      </c>
      <c r="D15" s="68"/>
      <c r="E15" s="68"/>
      <c r="F15" s="69" t="s">
        <v>13</v>
      </c>
      <c r="G15" s="69"/>
      <c r="H15" s="69"/>
      <c r="I15" s="68" t="s">
        <v>14</v>
      </c>
      <c r="J15" s="68"/>
      <c r="K15" s="68"/>
      <c r="L15" s="74" t="s">
        <v>15</v>
      </c>
      <c r="M15" s="74"/>
      <c r="N15" s="74"/>
      <c r="O15" s="74"/>
      <c r="P15" s="2"/>
      <c r="Q15"/>
    </row>
    <row r="16" spans="2:18" ht="15" x14ac:dyDescent="0.25">
      <c r="B16" s="7"/>
      <c r="C16" s="71" t="s">
        <v>16</v>
      </c>
      <c r="D16" s="71"/>
      <c r="E16" s="71"/>
      <c r="F16" s="72" t="s">
        <v>17</v>
      </c>
      <c r="G16" s="72"/>
      <c r="H16" s="72"/>
      <c r="I16" s="71" t="s">
        <v>18</v>
      </c>
      <c r="J16" s="71"/>
      <c r="K16" s="71"/>
      <c r="L16" s="72" t="s">
        <v>19</v>
      </c>
      <c r="M16" s="72"/>
      <c r="N16" s="72"/>
      <c r="O16" s="72"/>
      <c r="P16"/>
      <c r="Q16"/>
    </row>
    <row r="17" spans="2:16" customFormat="1" ht="15" x14ac:dyDescent="0.25">
      <c r="B17" s="7"/>
      <c r="C17" s="71" t="s">
        <v>20</v>
      </c>
      <c r="D17" s="71"/>
      <c r="E17" s="71"/>
      <c r="F17" s="72" t="s">
        <v>21</v>
      </c>
      <c r="G17" s="72"/>
      <c r="H17" s="72"/>
      <c r="I17" s="71" t="s">
        <v>22</v>
      </c>
      <c r="J17" s="71"/>
      <c r="K17" s="71"/>
      <c r="L17" s="72" t="s">
        <v>23</v>
      </c>
      <c r="M17" s="72"/>
      <c r="N17" s="72"/>
      <c r="O17" s="72"/>
    </row>
    <row r="18" spans="2:16" customFormat="1" ht="15" x14ac:dyDescent="0.25">
      <c r="C18" s="68" t="s">
        <v>24</v>
      </c>
      <c r="D18" s="68"/>
      <c r="E18" s="68"/>
      <c r="F18" s="69" t="s">
        <v>25</v>
      </c>
      <c r="G18" s="69"/>
      <c r="H18" s="69"/>
      <c r="I18" s="68" t="s">
        <v>26</v>
      </c>
      <c r="J18" s="68"/>
      <c r="K18" s="68"/>
      <c r="L18" s="70" t="s">
        <v>27</v>
      </c>
      <c r="M18" s="70"/>
      <c r="N18" s="70"/>
      <c r="O18" s="70"/>
      <c r="P18" s="2"/>
    </row>
    <row r="19" spans="2:16" customFormat="1" ht="5.0999999999999996" customHeight="1" x14ac:dyDescent="0.25">
      <c r="B19" s="6"/>
      <c r="C19" s="8"/>
      <c r="D19" s="8"/>
      <c r="E19" s="8"/>
      <c r="F19" s="1"/>
      <c r="G19" s="1"/>
      <c r="H19" s="1"/>
      <c r="I19" s="8"/>
      <c r="J19" s="8"/>
      <c r="K19" s="8"/>
      <c r="L19" s="1"/>
      <c r="M19" s="1"/>
      <c r="N19" s="1"/>
    </row>
    <row r="20" spans="2:16" s="9" customFormat="1" ht="14.25" x14ac:dyDescent="0.25"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2:16" s="9" customFormat="1" ht="14.25" customHeight="1" x14ac:dyDescent="0.25">
      <c r="C21" s="81" t="s">
        <v>41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2"/>
    </row>
    <row r="22" spans="2:16" s="9" customFormat="1" ht="14.25" x14ac:dyDescent="0.25">
      <c r="C22" s="13" t="str">
        <f>IF(N62="mostrar","I can watch a movie in my house and also eat pizza.","")</f>
        <v/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</row>
    <row r="23" spans="2:16" s="9" customFormat="1" ht="3" customHeight="1" x14ac:dyDescent="0.2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</row>
    <row r="24" spans="2:16" s="9" customFormat="1" ht="14.25" x14ac:dyDescent="0.25">
      <c r="C24" s="15" t="s">
        <v>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6" s="9" customFormat="1" ht="14.25" customHeight="1" x14ac:dyDescent="0.25">
      <c r="C25" s="81" t="s">
        <v>42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2"/>
    </row>
    <row r="26" spans="2:16" s="9" customFormat="1" ht="14.25" x14ac:dyDescent="0.25">
      <c r="C26" s="13" t="str">
        <f>IF(N62="mostrar","Juan can’t play or listen to music when he is studying.","")</f>
        <v/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"/>
    </row>
    <row r="27" spans="2:16" s="9" customFormat="1" ht="3" customHeight="1" x14ac:dyDescent="0.2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6"/>
    </row>
    <row r="28" spans="2:16" s="9" customFormat="1" ht="14.25" x14ac:dyDescent="0.25">
      <c r="C28" s="9" t="s">
        <v>31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6"/>
    </row>
    <row r="29" spans="2:16" s="9" customFormat="1" ht="14.25" customHeight="1" x14ac:dyDescent="0.25">
      <c r="C29" s="81" t="s">
        <v>43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2"/>
    </row>
    <row r="30" spans="2:16" s="9" customFormat="1" ht="14.25" x14ac:dyDescent="0.25">
      <c r="C30" s="13" t="str">
        <f>IF(N62="mostrar","My mother can’t only cook but also fix her car.","")</f>
        <v/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  <c r="P30" s="16"/>
    </row>
    <row r="31" spans="2:16" s="9" customFormat="1" ht="3" customHeight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6"/>
      <c r="P31" s="16"/>
    </row>
    <row r="32" spans="2:16" s="9" customFormat="1" ht="14.25" x14ac:dyDescent="0.25">
      <c r="C32" s="9" t="s">
        <v>32</v>
      </c>
      <c r="O32" s="16"/>
      <c r="P32" s="16"/>
    </row>
    <row r="33" spans="3:16" s="9" customFormat="1" ht="14.25" customHeight="1" x14ac:dyDescent="0.25">
      <c r="C33" s="81" t="s">
        <v>44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2"/>
    </row>
    <row r="34" spans="3:16" s="9" customFormat="1" ht="14.25" x14ac:dyDescent="0.25">
      <c r="C34" s="13" t="str">
        <f>IF(N62="mostrar","Can you speak two languages? yes, I can speak Spanish and also English.","")</f>
        <v/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6"/>
      <c r="P34" s="16"/>
    </row>
    <row r="35" spans="3:16" s="9" customFormat="1" ht="3" customHeight="1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6"/>
      <c r="P35" s="16"/>
    </row>
    <row r="36" spans="3:16" s="9" customFormat="1" ht="14.25" x14ac:dyDescent="0.25">
      <c r="C36" s="15" t="s">
        <v>33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s="9" customFormat="1" ht="14.25" customHeight="1" x14ac:dyDescent="0.25">
      <c r="C37" s="81" t="s">
        <v>45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2"/>
    </row>
    <row r="38" spans="3:16" s="9" customFormat="1" ht="14.25" x14ac:dyDescent="0.25">
      <c r="C38" s="13" t="str">
        <f>IF(N62="mostrar","We can’t only read, but also write.","")</f>
        <v/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/>
      <c r="P38" s="16"/>
    </row>
    <row r="39" spans="3:16" s="9" customFormat="1" ht="3" customHeight="1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/>
      <c r="P39" s="16"/>
    </row>
    <row r="40" spans="3:16" s="9" customFormat="1" ht="14.25" x14ac:dyDescent="0.25">
      <c r="C40" s="9" t="s">
        <v>34</v>
      </c>
      <c r="O40" s="17"/>
      <c r="P40" s="17"/>
    </row>
    <row r="41" spans="3:16" s="9" customFormat="1" ht="14.25" customHeight="1" x14ac:dyDescent="0.25">
      <c r="C41" s="81" t="s">
        <v>46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2"/>
    </row>
    <row r="42" spans="3:16" s="9" customFormat="1" ht="14.25" x14ac:dyDescent="0.25">
      <c r="C42" s="13" t="str">
        <f>IF(N62="mostrar","On Monday, I can go to the gym but I can’t go on Tuesday.","")</f>
        <v/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 s="14"/>
    </row>
    <row r="43" spans="3:16" s="9" customFormat="1" ht="3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/>
      <c r="P43" s="14"/>
    </row>
    <row r="44" spans="3:16" s="9" customFormat="1" ht="14.25" x14ac:dyDescent="0.25">
      <c r="C44" s="64" t="s">
        <v>35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3:16" s="9" customFormat="1" ht="14.25" x14ac:dyDescent="0.2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10"/>
    </row>
    <row r="46" spans="3:16" s="9" customFormat="1" ht="14.25" customHeight="1" x14ac:dyDescent="0.25">
      <c r="C46" s="81" t="s">
        <v>47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2"/>
    </row>
    <row r="47" spans="3:16" s="9" customFormat="1" ht="14.25" x14ac:dyDescent="0.25">
      <c r="C47" s="13" t="str">
        <f>IF(N62="mostrar","Gerardo can jump the rope and sometimes his wife can jump the rope too.","")</f>
        <v/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4"/>
      <c r="P47" s="14"/>
    </row>
    <row r="48" spans="3:16" s="9" customFormat="1" ht="3" customHeight="1" x14ac:dyDescent="0.25"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4"/>
      <c r="P48" s="14"/>
    </row>
    <row r="49" spans="2:17" s="9" customFormat="1" ht="14.25" x14ac:dyDescent="0.25">
      <c r="C49" s="64" t="s">
        <v>36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10"/>
    </row>
    <row r="50" spans="2:17" s="9" customFormat="1" ht="14.25" x14ac:dyDescent="0.2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14"/>
    </row>
    <row r="51" spans="2:17" s="9" customFormat="1" ht="14.25" customHeight="1" x14ac:dyDescent="0.25">
      <c r="C51" s="81" t="s">
        <v>48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12"/>
    </row>
    <row r="52" spans="2:17" s="9" customFormat="1" ht="14.25" x14ac:dyDescent="0.25">
      <c r="C52" s="13" t="str">
        <f>IF(N62="mostrar","Can she also drink water? yes, she can’t only drink water but also drink milk.","")</f>
        <v/>
      </c>
      <c r="O52" s="10"/>
      <c r="P52" s="10"/>
    </row>
    <row r="53" spans="2:17" s="9" customFormat="1" ht="3" customHeight="1" x14ac:dyDescent="0.25">
      <c r="O53" s="10"/>
      <c r="P53" s="10"/>
    </row>
    <row r="54" spans="2:17" s="9" customFormat="1" ht="14.25" x14ac:dyDescent="0.25">
      <c r="C54" s="9" t="s">
        <v>37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7" s="9" customFormat="1" ht="14.25" customHeight="1" x14ac:dyDescent="0.25">
      <c r="C55" s="81" t="s">
        <v>49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Q55" s="19"/>
    </row>
    <row r="56" spans="2:17" s="9" customFormat="1" ht="14.25" x14ac:dyDescent="0.25">
      <c r="C56" s="13" t="str">
        <f>IF(N62="mostrar","We can also speak and write in English quite/pretty well.","")</f>
        <v/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</row>
    <row r="57" spans="2:17" s="9" customFormat="1" ht="3" customHeight="1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2:17" s="9" customFormat="1" ht="14.25" x14ac:dyDescent="0.25">
      <c r="C58" s="9" t="s">
        <v>38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9"/>
    </row>
    <row r="59" spans="2:17" ht="14.25" customHeight="1" x14ac:dyDescent="0.25">
      <c r="B59"/>
      <c r="C59" s="81" t="s">
        <v>50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20"/>
      <c r="Q59" s="21"/>
    </row>
    <row r="60" spans="2:17" ht="15" x14ac:dyDescent="0.25">
      <c r="B60" s="13"/>
      <c r="C60" s="13" t="str">
        <f>IF(N62="mostrar","My friend Thali can dance, run, or swim really well, but I can only dance.","")</f>
        <v/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1"/>
    </row>
    <row r="61" spans="2:17" ht="3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1"/>
    </row>
    <row r="62" spans="2:17" ht="15" customHeight="1" x14ac:dyDescent="0.25">
      <c r="B62"/>
      <c r="C62" s="82" t="s">
        <v>51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26"/>
    </row>
    <row r="63" spans="2:17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24"/>
      <c r="Q63" s="21"/>
    </row>
    <row r="64" spans="2:17" ht="15" customHeight="1" x14ac:dyDescent="0.25">
      <c r="B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ht="15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ht="15" customHeight="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5" hidden="1" customHeight="1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ht="15" hidden="1" customHeight="1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ht="15" hidden="1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ht="15" hidden="1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ht="15" hidden="1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ht="15" hidden="1" customHeight="1" x14ac:dyDescent="0.25"/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</sheetData>
  <sheetProtection algorithmName="SHA-512" hashValue="YFsBohLKRSYZXu5UBFyJwBCrej+AF+Sc94DdQKG2MvBxS2OYiqhLbzCKhuQxbOG/wMPU9ncXFqVXBZ0A2fK48w==" saltValue="hgtWoMf5dhUe5ZE5UuzYlQ==" spinCount="100000" sheet="1" objects="1" scenarios="1" selectLockedCells="1" selectUnlockedCells="1"/>
  <mergeCells count="41">
    <mergeCell ref="B5:P5"/>
    <mergeCell ref="C7:O7"/>
    <mergeCell ref="B9:P10"/>
    <mergeCell ref="C12:O12"/>
    <mergeCell ref="C13:E13"/>
    <mergeCell ref="F13:H13"/>
    <mergeCell ref="I13:K13"/>
    <mergeCell ref="L13:O13"/>
    <mergeCell ref="C14:E14"/>
    <mergeCell ref="F14:H14"/>
    <mergeCell ref="I14:K14"/>
    <mergeCell ref="L14:O14"/>
    <mergeCell ref="C15:E15"/>
    <mergeCell ref="F15:H15"/>
    <mergeCell ref="I15:K15"/>
    <mergeCell ref="L15:O15"/>
    <mergeCell ref="C16:E16"/>
    <mergeCell ref="F16:H16"/>
    <mergeCell ref="I16:K16"/>
    <mergeCell ref="L16:O16"/>
    <mergeCell ref="C17:E17"/>
    <mergeCell ref="F17:H17"/>
    <mergeCell ref="I17:K17"/>
    <mergeCell ref="L17:O17"/>
    <mergeCell ref="C46:O46"/>
    <mergeCell ref="C18:E18"/>
    <mergeCell ref="F18:H18"/>
    <mergeCell ref="I18:K18"/>
    <mergeCell ref="L18:O18"/>
    <mergeCell ref="C21:O21"/>
    <mergeCell ref="C25:O25"/>
    <mergeCell ref="C29:O29"/>
    <mergeCell ref="C33:O33"/>
    <mergeCell ref="C37:O37"/>
    <mergeCell ref="C41:O41"/>
    <mergeCell ref="C44:O45"/>
    <mergeCell ref="C49:O50"/>
    <mergeCell ref="C51:O51"/>
    <mergeCell ref="C55:O55"/>
    <mergeCell ref="C59:O59"/>
    <mergeCell ref="C62:O62"/>
  </mergeCells>
  <conditionalFormatting sqref="B60">
    <cfRule type="expression" dxfId="183" priority="22">
      <formula>#REF!="mostrar"</formula>
    </cfRule>
  </conditionalFormatting>
  <conditionalFormatting sqref="B60">
    <cfRule type="expression" dxfId="182" priority="21">
      <formula>$M$68="mostrar"</formula>
    </cfRule>
  </conditionalFormatting>
  <conditionalFormatting sqref="C60">
    <cfRule type="expression" dxfId="181" priority="20">
      <formula>#REF!="mostrar"</formula>
    </cfRule>
  </conditionalFormatting>
  <conditionalFormatting sqref="C60">
    <cfRule type="expression" dxfId="180" priority="19">
      <formula>$M$68="mostrar"</formula>
    </cfRule>
  </conditionalFormatting>
  <conditionalFormatting sqref="C56">
    <cfRule type="expression" dxfId="179" priority="18">
      <formula>#REF!="mostrar"</formula>
    </cfRule>
  </conditionalFormatting>
  <conditionalFormatting sqref="C56">
    <cfRule type="expression" dxfId="178" priority="17">
      <formula>$M$68="mostrar"</formula>
    </cfRule>
  </conditionalFormatting>
  <conditionalFormatting sqref="C52">
    <cfRule type="expression" dxfId="177" priority="16">
      <formula>#REF!="mostrar"</formula>
    </cfRule>
  </conditionalFormatting>
  <conditionalFormatting sqref="C52">
    <cfRule type="expression" dxfId="176" priority="15">
      <formula>$M$68="mostrar"</formula>
    </cfRule>
  </conditionalFormatting>
  <conditionalFormatting sqref="C47">
    <cfRule type="expression" dxfId="175" priority="14">
      <formula>#REF!="mostrar"</formula>
    </cfRule>
  </conditionalFormatting>
  <conditionalFormatting sqref="C47">
    <cfRule type="expression" dxfId="174" priority="13">
      <formula>$M$68="mostrar"</formula>
    </cfRule>
  </conditionalFormatting>
  <conditionalFormatting sqref="C42">
    <cfRule type="expression" dxfId="173" priority="12">
      <formula>#REF!="mostrar"</formula>
    </cfRule>
  </conditionalFormatting>
  <conditionalFormatting sqref="C42">
    <cfRule type="expression" dxfId="172" priority="11">
      <formula>$M$68="mostrar"</formula>
    </cfRule>
  </conditionalFormatting>
  <conditionalFormatting sqref="C38">
    <cfRule type="expression" dxfId="171" priority="10">
      <formula>#REF!="mostrar"</formula>
    </cfRule>
  </conditionalFormatting>
  <conditionalFormatting sqref="C38">
    <cfRule type="expression" dxfId="170" priority="9">
      <formula>$M$68="mostrar"</formula>
    </cfRule>
  </conditionalFormatting>
  <conditionalFormatting sqref="C34">
    <cfRule type="expression" dxfId="169" priority="8">
      <formula>#REF!="mostrar"</formula>
    </cfRule>
  </conditionalFormatting>
  <conditionalFormatting sqref="C34">
    <cfRule type="expression" dxfId="168" priority="7">
      <formula>$M$68="mostrar"</formula>
    </cfRule>
  </conditionalFormatting>
  <conditionalFormatting sqref="C30">
    <cfRule type="expression" dxfId="167" priority="6">
      <formula>#REF!="mostrar"</formula>
    </cfRule>
  </conditionalFormatting>
  <conditionalFormatting sqref="C30">
    <cfRule type="expression" dxfId="166" priority="5">
      <formula>$M$68="mostrar"</formula>
    </cfRule>
  </conditionalFormatting>
  <conditionalFormatting sqref="C26">
    <cfRule type="expression" dxfId="165" priority="4">
      <formula>#REF!="mostrar"</formula>
    </cfRule>
  </conditionalFormatting>
  <conditionalFormatting sqref="C26">
    <cfRule type="expression" dxfId="164" priority="3">
      <formula>$M$68="mostrar"</formula>
    </cfRule>
  </conditionalFormatting>
  <conditionalFormatting sqref="C22">
    <cfRule type="expression" dxfId="163" priority="2">
      <formula>#REF!="mostrar"</formula>
    </cfRule>
  </conditionalFormatting>
  <conditionalFormatting sqref="C22">
    <cfRule type="expression" dxfId="16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50D0-542F-4911-ACAF-5D5FC5493ACC}">
  <dimension ref="A1:AC170"/>
  <sheetViews>
    <sheetView showGridLines="0" showRowColHeaders="0" showRuler="0" showWhiteSpace="0" topLeftCell="A16" zoomScale="130" zoomScaleNormal="130" workbookViewId="0">
      <selection activeCell="D40" sqref="D40:O40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3" customWidth="1"/>
    <col min="17" max="17" width="1.140625" style="23" customWidth="1"/>
    <col min="18" max="18" width="7.140625" hidden="1" customWidth="1"/>
    <col min="19" max="21" width="6.5703125" hidden="1" customWidth="1"/>
    <col min="22" max="24" width="2.7109375" hidden="1" customWidth="1"/>
    <col min="25" max="29" width="6.5703125" hidden="1" customWidth="1"/>
    <col min="30" max="16384" width="2.71093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s="27" customFormat="1" ht="15" x14ac:dyDescent="0.2">
      <c r="B5" s="76" t="s">
        <v>52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2:18" s="27" customFormat="1" ht="5.25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8" s="27" customFormat="1" ht="12.75" customHeight="1" x14ac:dyDescent="0.2">
      <c r="B7" s="28"/>
      <c r="C7" s="91" t="s">
        <v>3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8"/>
    </row>
    <row r="8" spans="2:18" s="29" customFormat="1" ht="12.75" customHeight="1" x14ac:dyDescent="0.2">
      <c r="C8" s="89" t="s">
        <v>53</v>
      </c>
      <c r="D8" s="89"/>
      <c r="E8" s="89"/>
      <c r="F8" s="90" t="s">
        <v>54</v>
      </c>
      <c r="G8" s="90"/>
      <c r="H8" s="90"/>
      <c r="I8" s="89" t="s">
        <v>55</v>
      </c>
      <c r="J8" s="89"/>
      <c r="K8" s="89"/>
      <c r="L8" s="90" t="s">
        <v>56</v>
      </c>
      <c r="M8" s="90"/>
      <c r="N8" s="90"/>
      <c r="O8" s="90"/>
      <c r="P8" s="30"/>
    </row>
    <row r="9" spans="2:18" s="29" customFormat="1" ht="12.75" customHeight="1" x14ac:dyDescent="0.2">
      <c r="B9" s="31"/>
      <c r="C9" s="89" t="s">
        <v>57</v>
      </c>
      <c r="D9" s="89"/>
      <c r="E9" s="89"/>
      <c r="F9" s="70" t="s">
        <v>58</v>
      </c>
      <c r="G9" s="70"/>
      <c r="H9" s="70"/>
      <c r="I9" s="87" t="s">
        <v>59</v>
      </c>
      <c r="J9" s="87"/>
      <c r="K9" s="87"/>
      <c r="L9" s="70" t="s">
        <v>60</v>
      </c>
      <c r="M9" s="70"/>
      <c r="N9" s="70"/>
      <c r="O9" s="70"/>
      <c r="P9" s="30"/>
    </row>
    <row r="10" spans="2:18" s="29" customFormat="1" ht="12.75" customHeight="1" x14ac:dyDescent="0.2">
      <c r="B10" s="31"/>
      <c r="C10" s="87" t="s">
        <v>61</v>
      </c>
      <c r="D10" s="87"/>
      <c r="E10" s="87"/>
      <c r="F10" s="70" t="s">
        <v>62</v>
      </c>
      <c r="G10" s="70"/>
      <c r="H10" s="70"/>
      <c r="I10" s="87" t="s">
        <v>63</v>
      </c>
      <c r="J10" s="87"/>
      <c r="K10" s="87"/>
      <c r="L10" s="70" t="s">
        <v>64</v>
      </c>
      <c r="M10" s="70"/>
      <c r="N10" s="70"/>
      <c r="O10" s="70"/>
      <c r="P10" s="32"/>
    </row>
    <row r="11" spans="2:18" s="29" customFormat="1" ht="12.75" x14ac:dyDescent="0.2">
      <c r="B11" s="31"/>
      <c r="C11" s="87" t="s">
        <v>65</v>
      </c>
      <c r="D11" s="87"/>
      <c r="E11" s="87"/>
      <c r="F11" s="70" t="s">
        <v>66</v>
      </c>
      <c r="G11" s="70"/>
      <c r="H11" s="70"/>
      <c r="I11" s="87" t="s">
        <v>228</v>
      </c>
      <c r="J11" s="87"/>
      <c r="K11" s="87"/>
      <c r="L11" s="88" t="s">
        <v>67</v>
      </c>
      <c r="M11" s="88"/>
      <c r="N11" s="88"/>
      <c r="O11" s="88"/>
    </row>
    <row r="12" spans="2:18" s="29" customFormat="1" ht="12.75" customHeight="1" x14ac:dyDescent="0.2">
      <c r="B12" s="31"/>
      <c r="C12" s="89" t="s">
        <v>68</v>
      </c>
      <c r="D12" s="89"/>
      <c r="E12" s="89"/>
      <c r="F12" s="90" t="s">
        <v>69</v>
      </c>
      <c r="G12" s="90"/>
      <c r="H12" s="90"/>
      <c r="I12" s="89" t="s">
        <v>70</v>
      </c>
      <c r="J12" s="89"/>
      <c r="K12" s="89"/>
      <c r="L12" s="90" t="s">
        <v>71</v>
      </c>
      <c r="M12" s="90"/>
      <c r="N12" s="90"/>
      <c r="O12" s="90"/>
    </row>
    <row r="13" spans="2:18" s="29" customFormat="1" ht="12.75" x14ac:dyDescent="0.2">
      <c r="C13" s="87" t="s">
        <v>72</v>
      </c>
      <c r="D13" s="87"/>
      <c r="E13" s="87"/>
      <c r="F13" s="70" t="s">
        <v>73</v>
      </c>
      <c r="G13" s="70"/>
      <c r="H13" s="70"/>
      <c r="I13" s="87" t="s">
        <v>74</v>
      </c>
      <c r="J13" s="87"/>
      <c r="K13" s="87"/>
      <c r="L13" s="70" t="s">
        <v>75</v>
      </c>
      <c r="M13" s="70"/>
      <c r="N13" s="70"/>
      <c r="O13" s="70"/>
      <c r="P13" s="32"/>
    </row>
    <row r="14" spans="2:18" s="29" customFormat="1" ht="12.75" customHeight="1" x14ac:dyDescent="0.2">
      <c r="B14" s="31"/>
      <c r="C14" s="87" t="s">
        <v>76</v>
      </c>
      <c r="D14" s="87"/>
      <c r="E14" s="87"/>
      <c r="F14" s="70" t="s">
        <v>77</v>
      </c>
      <c r="G14" s="70"/>
      <c r="H14" s="70"/>
      <c r="I14" s="87" t="s">
        <v>78</v>
      </c>
      <c r="J14" s="87"/>
      <c r="K14" s="87"/>
      <c r="L14" s="70" t="s">
        <v>79</v>
      </c>
      <c r="M14" s="70"/>
      <c r="N14" s="70"/>
      <c r="O14" s="70"/>
    </row>
    <row r="15" spans="2:18" s="27" customFormat="1" ht="4.5" customHeight="1" x14ac:dyDescent="0.2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2:18" s="27" customFormat="1" ht="14.25" x14ac:dyDescent="0.25">
      <c r="B16" s="35"/>
      <c r="C16" s="78" t="s">
        <v>80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5"/>
    </row>
    <row r="17" spans="2:17" s="27" customFormat="1" ht="5.0999999999999996" customHeigh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35"/>
    </row>
    <row r="18" spans="2:17" s="9" customFormat="1" ht="12.75" customHeight="1" x14ac:dyDescent="0.25">
      <c r="C18" s="64" t="s">
        <v>81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Q18" s="18"/>
    </row>
    <row r="19" spans="2:17" s="9" customFormat="1" ht="14.25" x14ac:dyDescent="0.2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Q19" s="18"/>
    </row>
    <row r="20" spans="2:17" s="9" customFormat="1" ht="4.5" customHeight="1" x14ac:dyDescent="0.2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2:17" s="9" customFormat="1" ht="14.25" x14ac:dyDescent="0.25">
      <c r="C21" s="9" t="s">
        <v>82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</row>
    <row r="22" spans="2:17" s="9" customFormat="1" ht="4.5" customHeigh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2:17" s="9" customFormat="1" ht="14.25" x14ac:dyDescent="0.25">
      <c r="C23" s="9" t="s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 s="16"/>
    </row>
    <row r="24" spans="2:17" s="9" customFormat="1" ht="4.5" customHeigh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s="9" customFormat="1" ht="14.25" x14ac:dyDescent="0.25">
      <c r="C25" s="9" t="s">
        <v>84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  <c r="Q25" s="16"/>
    </row>
    <row r="26" spans="2:17" s="9" customFormat="1" ht="4.5" customHeigh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s="9" customFormat="1" ht="14.25" x14ac:dyDescent="0.25">
      <c r="C27" s="9" t="s">
        <v>229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  <c r="Q27" s="16"/>
    </row>
    <row r="28" spans="2:17" s="9" customFormat="1" ht="4.5" customHeigh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s="9" customFormat="1" ht="14.25" x14ac:dyDescent="0.25">
      <c r="C29" s="9" t="s">
        <v>85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/>
      <c r="Q29" s="14"/>
    </row>
    <row r="30" spans="2:17" s="9" customFormat="1" ht="4.5" customHeight="1" x14ac:dyDescent="0.25"/>
    <row r="31" spans="2:17" s="9" customFormat="1" ht="14.25" x14ac:dyDescent="0.25">
      <c r="C31" s="9" t="s">
        <v>86</v>
      </c>
      <c r="P31" s="10"/>
      <c r="Q31" s="10"/>
    </row>
    <row r="32" spans="2:17" s="9" customFormat="1" ht="4.5" customHeigh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8" s="9" customFormat="1" ht="14.25" x14ac:dyDescent="0.25">
      <c r="C33" s="9" t="s">
        <v>87</v>
      </c>
      <c r="P33" s="14"/>
      <c r="Q33" s="14"/>
    </row>
    <row r="34" spans="2:18" s="9" customFormat="1" ht="4.5" customHeight="1" x14ac:dyDescent="0.2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8" s="9" customFormat="1" ht="14.25" x14ac:dyDescent="0.25">
      <c r="C35" s="9" t="s">
        <v>230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"/>
      <c r="Q35" s="14"/>
    </row>
    <row r="36" spans="2:18" s="27" customFormat="1" ht="4.5" customHeight="1" x14ac:dyDescent="0.2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8" s="27" customFormat="1" ht="12.75" customHeight="1" x14ac:dyDescent="0.2">
      <c r="C37" s="86" t="s">
        <v>88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33"/>
      <c r="Q37" s="38"/>
    </row>
    <row r="38" spans="2:18" s="27" customFormat="1" ht="12.75" x14ac:dyDescent="0.2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33"/>
      <c r="Q38" s="38"/>
    </row>
    <row r="39" spans="2:18" s="27" customFormat="1" ht="4.5" customHeight="1" x14ac:dyDescent="0.2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18" s="27" customFormat="1" ht="15" x14ac:dyDescent="0.25">
      <c r="C40" s="39" t="s">
        <v>89</v>
      </c>
      <c r="D40" s="84" t="s">
        <v>90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/>
      <c r="Q40" s="35"/>
      <c r="R40" s="29"/>
    </row>
    <row r="41" spans="2:18" ht="15" x14ac:dyDescent="0.25">
      <c r="B41"/>
      <c r="C41"/>
      <c r="D41" s="13" t="str">
        <f>IF(N61="mostrar","She should pay attention to her parents.","")</f>
        <v/>
      </c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8" ht="5.0999999999999996" customHeight="1" x14ac:dyDescent="0.25">
      <c r="B42"/>
      <c r="C42"/>
      <c r="D42" s="40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8" s="27" customFormat="1" ht="14.25" x14ac:dyDescent="0.25">
      <c r="C43" s="39" t="s">
        <v>91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41"/>
      <c r="Q43" s="41"/>
      <c r="R43" s="29"/>
    </row>
    <row r="44" spans="2:18" ht="15" x14ac:dyDescent="0.25">
      <c r="B44"/>
      <c r="C44"/>
      <c r="D44" s="13" t="str">
        <f>IF(N61="mostrar","She should feed her animals every day.","")</f>
        <v/>
      </c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8" ht="5.0999999999999996" customHeight="1" x14ac:dyDescent="0.25">
      <c r="B45"/>
      <c r="C45"/>
      <c r="D45" s="40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8" s="27" customFormat="1" ht="14.25" x14ac:dyDescent="0.25">
      <c r="C46" s="39" t="s">
        <v>92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41"/>
      <c r="Q46" s="41"/>
      <c r="R46" s="29"/>
    </row>
    <row r="47" spans="2:18" ht="15" x14ac:dyDescent="0.25">
      <c r="B47"/>
      <c r="C47"/>
      <c r="D47" s="13" t="str">
        <f>IF(N61="mostrar","She shouldn’t fight her sister.","")</f>
        <v/>
      </c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8" ht="5.0999999999999996" customHeight="1" x14ac:dyDescent="0.25">
      <c r="B48"/>
      <c r="C48"/>
      <c r="D48" s="40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8" s="27" customFormat="1" ht="14.25" x14ac:dyDescent="0.25">
      <c r="C49" s="39" t="s">
        <v>93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35"/>
      <c r="Q49" s="35"/>
      <c r="R49" s="29"/>
    </row>
    <row r="50" spans="2:18" ht="15" x14ac:dyDescent="0.25">
      <c r="B50"/>
      <c r="C50"/>
      <c r="D50" s="13" t="str">
        <f>IF(N61="mostrar","She should do her bed in the morning.","")</f>
        <v/>
      </c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8" ht="5.0999999999999996" customHeight="1" x14ac:dyDescent="0.25">
      <c r="B51"/>
      <c r="C51"/>
      <c r="D51" s="40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8" s="27" customFormat="1" ht="14.25" x14ac:dyDescent="0.25">
      <c r="C52" s="39" t="s">
        <v>94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35"/>
      <c r="Q52" s="35"/>
      <c r="R52" s="29"/>
    </row>
    <row r="53" spans="2:18" ht="15" x14ac:dyDescent="0.25">
      <c r="B53"/>
      <c r="C53"/>
      <c r="D53" s="13" t="str">
        <f>IF(N61="mostrar","She shouldn’t go to bed late.","")</f>
        <v/>
      </c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8" ht="5.0999999999999996" customHeight="1" x14ac:dyDescent="0.25">
      <c r="B54"/>
      <c r="C54"/>
      <c r="D54" s="40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8" s="27" customFormat="1" ht="14.25" x14ac:dyDescent="0.25">
      <c r="C55" s="39" t="s">
        <v>95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35"/>
      <c r="Q55" s="35"/>
      <c r="R55" s="29"/>
    </row>
    <row r="56" spans="2:18" ht="15" x14ac:dyDescent="0.25">
      <c r="B56"/>
      <c r="C56"/>
      <c r="D56" s="13" t="str">
        <f>IF(N61="mostrar","She shouldn’t eat candies all day.","")</f>
        <v/>
      </c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8" ht="5.0999999999999996" customHeight="1" x14ac:dyDescent="0.25">
      <c r="B57"/>
      <c r="C57"/>
      <c r="D57" s="40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8" s="27" customFormat="1" ht="14.25" x14ac:dyDescent="0.25">
      <c r="C58" s="39" t="s">
        <v>96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35"/>
      <c r="Q58" s="35"/>
      <c r="R58" s="29"/>
    </row>
    <row r="59" spans="2:18" ht="15" x14ac:dyDescent="0.25">
      <c r="B59"/>
      <c r="C59"/>
      <c r="D59" s="13" t="str">
        <f>IF(N61="mostrar","She should share the toys with her sister Jeanine.","")</f>
        <v/>
      </c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8" ht="4.5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</row>
    <row r="61" spans="2:18" ht="15" x14ac:dyDescent="0.25">
      <c r="B61" s="42"/>
      <c r="C61" s="85" t="s">
        <v>39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67"/>
      <c r="O61" s="67"/>
      <c r="P61"/>
      <c r="Q61"/>
    </row>
    <row r="62" spans="2:18" ht="15" customHeight="1" x14ac:dyDescent="0.25">
      <c r="B62" s="25"/>
      <c r="C62" s="83" t="s">
        <v>97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24"/>
      <c r="Q62" s="24"/>
    </row>
    <row r="63" spans="2:18" ht="4.5" customHeigh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</row>
    <row r="64" spans="2:18" ht="15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ht="15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ht="15" customHeight="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ht="15" hidden="1" customHeight="1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ht="15" hidden="1" customHeight="1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ht="15" hidden="1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ht="15" hidden="1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ht="15" hidden="1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ht="15" hidden="1" customHeight="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o26HJeiuhfNEx2pKhdgRWlAUn1fKkDu1DyP8gaO2EIid9y5Z6m/z3961otx1yE9jC2zB2Kf4Zpe65yKwxSL/cQ==" saltValue="sm3c2YNnP/9egIbZsj3YBA==" spinCount="100000" sheet="1" objects="1" scenarios="1" selectLockedCells="1"/>
  <mergeCells count="43">
    <mergeCell ref="B5:P5"/>
    <mergeCell ref="C7:O7"/>
    <mergeCell ref="C8:E8"/>
    <mergeCell ref="F8:H8"/>
    <mergeCell ref="I8:K8"/>
    <mergeCell ref="L8:O8"/>
    <mergeCell ref="C9:E9"/>
    <mergeCell ref="F9:H9"/>
    <mergeCell ref="I9:K9"/>
    <mergeCell ref="L9:O9"/>
    <mergeCell ref="C10:E10"/>
    <mergeCell ref="F10:H10"/>
    <mergeCell ref="I10:K10"/>
    <mergeCell ref="L10:O10"/>
    <mergeCell ref="C11:E11"/>
    <mergeCell ref="F11:H11"/>
    <mergeCell ref="I11:K11"/>
    <mergeCell ref="L11:O11"/>
    <mergeCell ref="C12:E12"/>
    <mergeCell ref="F12:H12"/>
    <mergeCell ref="I12:K12"/>
    <mergeCell ref="L12:O12"/>
    <mergeCell ref="D46:O46"/>
    <mergeCell ref="C13:E13"/>
    <mergeCell ref="F13:H13"/>
    <mergeCell ref="I13:K13"/>
    <mergeCell ref="L13:O13"/>
    <mergeCell ref="C14:E14"/>
    <mergeCell ref="F14:H14"/>
    <mergeCell ref="I14:K14"/>
    <mergeCell ref="L14:O14"/>
    <mergeCell ref="C16:O16"/>
    <mergeCell ref="C18:O19"/>
    <mergeCell ref="C37:O38"/>
    <mergeCell ref="D40:O40"/>
    <mergeCell ref="D43:O43"/>
    <mergeCell ref="C62:O62"/>
    <mergeCell ref="D49:O49"/>
    <mergeCell ref="D52:O52"/>
    <mergeCell ref="D55:O55"/>
    <mergeCell ref="D58:O58"/>
    <mergeCell ref="C61:M61"/>
    <mergeCell ref="N61:O61"/>
  </mergeCells>
  <conditionalFormatting sqref="D42 D45 D48 D51 D54 D57">
    <cfRule type="expression" dxfId="161" priority="15">
      <formula>$N$61="mostrar"</formula>
    </cfRule>
  </conditionalFormatting>
  <conditionalFormatting sqref="D59">
    <cfRule type="expression" dxfId="160" priority="14">
      <formula>#REF!="mostrar"</formula>
    </cfRule>
  </conditionalFormatting>
  <conditionalFormatting sqref="D59">
    <cfRule type="expression" dxfId="159" priority="13">
      <formula>$M$68="mostrar"</formula>
    </cfRule>
  </conditionalFormatting>
  <conditionalFormatting sqref="D56">
    <cfRule type="expression" dxfId="158" priority="12">
      <formula>#REF!="mostrar"</formula>
    </cfRule>
  </conditionalFormatting>
  <conditionalFormatting sqref="D56">
    <cfRule type="expression" dxfId="157" priority="11">
      <formula>$M$68="mostrar"</formula>
    </cfRule>
  </conditionalFormatting>
  <conditionalFormatting sqref="D53">
    <cfRule type="expression" dxfId="156" priority="10">
      <formula>#REF!="mostrar"</formula>
    </cfRule>
  </conditionalFormatting>
  <conditionalFormatting sqref="D53">
    <cfRule type="expression" dxfId="155" priority="9">
      <formula>$M$68="mostrar"</formula>
    </cfRule>
  </conditionalFormatting>
  <conditionalFormatting sqref="D50">
    <cfRule type="expression" dxfId="154" priority="8">
      <formula>#REF!="mostrar"</formula>
    </cfRule>
  </conditionalFormatting>
  <conditionalFormatting sqref="D50">
    <cfRule type="expression" dxfId="153" priority="7">
      <formula>$M$68="mostrar"</formula>
    </cfRule>
  </conditionalFormatting>
  <conditionalFormatting sqref="D47">
    <cfRule type="expression" dxfId="152" priority="6">
      <formula>#REF!="mostrar"</formula>
    </cfRule>
  </conditionalFormatting>
  <conditionalFormatting sqref="D47">
    <cfRule type="expression" dxfId="151" priority="5">
      <formula>$M$68="mostrar"</formula>
    </cfRule>
  </conditionalFormatting>
  <conditionalFormatting sqref="D44">
    <cfRule type="expression" dxfId="150" priority="4">
      <formula>#REF!="mostrar"</formula>
    </cfRule>
  </conditionalFormatting>
  <conditionalFormatting sqref="D44">
    <cfRule type="expression" dxfId="149" priority="3">
      <formula>$M$68="mostrar"</formula>
    </cfRule>
  </conditionalFormatting>
  <conditionalFormatting sqref="D41">
    <cfRule type="expression" dxfId="148" priority="2">
      <formula>#REF!="mostrar"</formula>
    </cfRule>
  </conditionalFormatting>
  <conditionalFormatting sqref="D41">
    <cfRule type="expression" dxfId="147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E04F-C038-4549-B500-AF5992E4B7A5}">
  <dimension ref="A1:AC170"/>
  <sheetViews>
    <sheetView showGridLines="0" showRowColHeaders="0" showRuler="0" showWhiteSpace="0" zoomScale="130" zoomScaleNormal="13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3" customWidth="1"/>
    <col min="17" max="17" width="1.140625" style="23" customWidth="1"/>
    <col min="18" max="18" width="7.140625" hidden="1" customWidth="1"/>
    <col min="19" max="21" width="6.5703125" hidden="1" customWidth="1"/>
    <col min="22" max="24" width="2.7109375" hidden="1" customWidth="1"/>
    <col min="25" max="29" width="6.5703125" hidden="1" customWidth="1"/>
    <col min="30" max="16384" width="2.71093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s="27" customFormat="1" ht="15" x14ac:dyDescent="0.2">
      <c r="B5" s="76" t="s">
        <v>52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2:18" s="27" customFormat="1" ht="5.25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8" s="27" customFormat="1" ht="12.75" customHeight="1" x14ac:dyDescent="0.2">
      <c r="B7" s="28"/>
      <c r="C7" s="91" t="s">
        <v>3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8"/>
    </row>
    <row r="8" spans="2:18" s="29" customFormat="1" ht="12.75" customHeight="1" x14ac:dyDescent="0.2">
      <c r="C8" s="89" t="s">
        <v>53</v>
      </c>
      <c r="D8" s="89"/>
      <c r="E8" s="89"/>
      <c r="F8" s="90" t="s">
        <v>54</v>
      </c>
      <c r="G8" s="90"/>
      <c r="H8" s="90"/>
      <c r="I8" s="89" t="s">
        <v>55</v>
      </c>
      <c r="J8" s="89"/>
      <c r="K8" s="89"/>
      <c r="L8" s="90" t="s">
        <v>56</v>
      </c>
      <c r="M8" s="90"/>
      <c r="N8" s="90"/>
      <c r="O8" s="90"/>
      <c r="P8" s="30"/>
    </row>
    <row r="9" spans="2:18" s="29" customFormat="1" ht="12.75" customHeight="1" x14ac:dyDescent="0.2">
      <c r="B9" s="31"/>
      <c r="C9" s="89" t="s">
        <v>57</v>
      </c>
      <c r="D9" s="89"/>
      <c r="E9" s="89"/>
      <c r="F9" s="70" t="s">
        <v>58</v>
      </c>
      <c r="G9" s="70"/>
      <c r="H9" s="70"/>
      <c r="I9" s="87" t="s">
        <v>59</v>
      </c>
      <c r="J9" s="87"/>
      <c r="K9" s="87"/>
      <c r="L9" s="70" t="s">
        <v>60</v>
      </c>
      <c r="M9" s="70"/>
      <c r="N9" s="70"/>
      <c r="O9" s="70"/>
      <c r="P9" s="30"/>
    </row>
    <row r="10" spans="2:18" s="29" customFormat="1" ht="12.75" customHeight="1" x14ac:dyDescent="0.2">
      <c r="B10" s="31"/>
      <c r="C10" s="87" t="s">
        <v>61</v>
      </c>
      <c r="D10" s="87"/>
      <c r="E10" s="87"/>
      <c r="F10" s="70" t="s">
        <v>62</v>
      </c>
      <c r="G10" s="70"/>
      <c r="H10" s="70"/>
      <c r="I10" s="87" t="s">
        <v>63</v>
      </c>
      <c r="J10" s="87"/>
      <c r="K10" s="87"/>
      <c r="L10" s="70" t="s">
        <v>64</v>
      </c>
      <c r="M10" s="70"/>
      <c r="N10" s="70"/>
      <c r="O10" s="70"/>
      <c r="P10" s="32"/>
    </row>
    <row r="11" spans="2:18" s="29" customFormat="1" ht="12.75" x14ac:dyDescent="0.2">
      <c r="B11" s="31"/>
      <c r="C11" s="87" t="s">
        <v>65</v>
      </c>
      <c r="D11" s="87"/>
      <c r="E11" s="87"/>
      <c r="F11" s="70" t="s">
        <v>66</v>
      </c>
      <c r="G11" s="70"/>
      <c r="H11" s="70"/>
      <c r="I11" s="87" t="s">
        <v>228</v>
      </c>
      <c r="J11" s="87"/>
      <c r="K11" s="87"/>
      <c r="L11" s="88" t="s">
        <v>67</v>
      </c>
      <c r="M11" s="88"/>
      <c r="N11" s="88"/>
      <c r="O11" s="88"/>
    </row>
    <row r="12" spans="2:18" s="29" customFormat="1" ht="12.75" customHeight="1" x14ac:dyDescent="0.2">
      <c r="B12" s="31"/>
      <c r="C12" s="89" t="s">
        <v>68</v>
      </c>
      <c r="D12" s="89"/>
      <c r="E12" s="89"/>
      <c r="F12" s="90" t="s">
        <v>69</v>
      </c>
      <c r="G12" s="90"/>
      <c r="H12" s="90"/>
      <c r="I12" s="89" t="s">
        <v>70</v>
      </c>
      <c r="J12" s="89"/>
      <c r="K12" s="89"/>
      <c r="L12" s="90" t="s">
        <v>71</v>
      </c>
      <c r="M12" s="90"/>
      <c r="N12" s="90"/>
      <c r="O12" s="90"/>
    </row>
    <row r="13" spans="2:18" s="29" customFormat="1" ht="12.75" x14ac:dyDescent="0.2">
      <c r="C13" s="87" t="s">
        <v>72</v>
      </c>
      <c r="D13" s="87"/>
      <c r="E13" s="87"/>
      <c r="F13" s="70" t="s">
        <v>73</v>
      </c>
      <c r="G13" s="70"/>
      <c r="H13" s="70"/>
      <c r="I13" s="87" t="s">
        <v>74</v>
      </c>
      <c r="J13" s="87"/>
      <c r="K13" s="87"/>
      <c r="L13" s="70" t="s">
        <v>75</v>
      </c>
      <c r="M13" s="70"/>
      <c r="N13" s="70"/>
      <c r="O13" s="70"/>
      <c r="P13" s="32"/>
    </row>
    <row r="14" spans="2:18" s="29" customFormat="1" ht="12.75" customHeight="1" x14ac:dyDescent="0.2">
      <c r="B14" s="31"/>
      <c r="C14" s="87" t="s">
        <v>76</v>
      </c>
      <c r="D14" s="87"/>
      <c r="E14" s="87"/>
      <c r="F14" s="70" t="s">
        <v>77</v>
      </c>
      <c r="G14" s="70"/>
      <c r="H14" s="70"/>
      <c r="I14" s="87" t="s">
        <v>78</v>
      </c>
      <c r="J14" s="87"/>
      <c r="K14" s="87"/>
      <c r="L14" s="70" t="s">
        <v>79</v>
      </c>
      <c r="M14" s="70"/>
      <c r="N14" s="70"/>
      <c r="O14" s="70"/>
    </row>
    <row r="15" spans="2:18" s="27" customFormat="1" ht="4.5" customHeight="1" x14ac:dyDescent="0.2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2:18" s="27" customFormat="1" ht="14.25" x14ac:dyDescent="0.25">
      <c r="B16" s="35"/>
      <c r="C16" s="78" t="s">
        <v>80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5"/>
    </row>
    <row r="17" spans="2:17" s="27" customFormat="1" ht="5.0999999999999996" customHeigh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  <c r="P17" s="35"/>
    </row>
    <row r="18" spans="2:17" s="9" customFormat="1" ht="12.75" customHeight="1" x14ac:dyDescent="0.25">
      <c r="C18" s="64" t="s">
        <v>81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Q18" s="18"/>
    </row>
    <row r="19" spans="2:17" s="9" customFormat="1" ht="14.25" x14ac:dyDescent="0.2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Q19" s="18"/>
    </row>
    <row r="20" spans="2:17" s="9" customFormat="1" ht="4.5" customHeight="1" x14ac:dyDescent="0.2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2:17" s="9" customFormat="1" ht="14.25" x14ac:dyDescent="0.25">
      <c r="C21" s="9" t="s">
        <v>82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6"/>
    </row>
    <row r="22" spans="2:17" s="9" customFormat="1" ht="4.5" customHeight="1" x14ac:dyDescent="0.2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2:17" s="9" customFormat="1" ht="14.25" x14ac:dyDescent="0.25">
      <c r="C23" s="9" t="s">
        <v>83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 s="16"/>
    </row>
    <row r="24" spans="2:17" s="9" customFormat="1" ht="4.5" customHeight="1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s="9" customFormat="1" ht="14.25" x14ac:dyDescent="0.25">
      <c r="C25" s="9" t="s">
        <v>84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  <c r="Q25" s="16"/>
    </row>
    <row r="26" spans="2:17" s="9" customFormat="1" ht="4.5" customHeight="1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s="9" customFormat="1" ht="14.25" x14ac:dyDescent="0.25">
      <c r="C27" s="9" t="s">
        <v>229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  <c r="Q27" s="16"/>
    </row>
    <row r="28" spans="2:17" s="9" customFormat="1" ht="4.5" customHeight="1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s="9" customFormat="1" ht="14.25" x14ac:dyDescent="0.25">
      <c r="C29" s="9" t="s">
        <v>85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/>
      <c r="Q29" s="14"/>
    </row>
    <row r="30" spans="2:17" s="9" customFormat="1" ht="4.5" customHeight="1" x14ac:dyDescent="0.25"/>
    <row r="31" spans="2:17" s="9" customFormat="1" ht="14.25" x14ac:dyDescent="0.25">
      <c r="C31" s="9" t="s">
        <v>86</v>
      </c>
      <c r="P31" s="10"/>
      <c r="Q31" s="10"/>
    </row>
    <row r="32" spans="2:17" s="9" customFormat="1" ht="4.5" customHeight="1" x14ac:dyDescent="0.2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8" s="9" customFormat="1" ht="14.25" x14ac:dyDescent="0.25">
      <c r="C33" s="9" t="s">
        <v>87</v>
      </c>
      <c r="P33" s="14"/>
      <c r="Q33" s="14"/>
    </row>
    <row r="34" spans="2:18" s="9" customFormat="1" ht="4.5" customHeight="1" x14ac:dyDescent="0.2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8" s="9" customFormat="1" ht="14.25" x14ac:dyDescent="0.25">
      <c r="C35" s="9" t="s">
        <v>230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"/>
      <c r="Q35" s="14"/>
    </row>
    <row r="36" spans="2:18" s="27" customFormat="1" ht="4.5" customHeight="1" x14ac:dyDescent="0.2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2:18" s="27" customFormat="1" ht="12.75" customHeight="1" x14ac:dyDescent="0.2">
      <c r="C37" s="86" t="s">
        <v>88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33"/>
      <c r="Q37" s="38"/>
    </row>
    <row r="38" spans="2:18" s="27" customFormat="1" ht="12.75" x14ac:dyDescent="0.2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33"/>
      <c r="Q38" s="38"/>
    </row>
    <row r="39" spans="2:18" s="27" customFormat="1" ht="4.5" customHeight="1" x14ac:dyDescent="0.2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2:18" s="27" customFormat="1" ht="12.75" customHeight="1" x14ac:dyDescent="0.25">
      <c r="C40" s="39" t="s">
        <v>89</v>
      </c>
      <c r="D40" s="92" t="s">
        <v>98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/>
      <c r="Q40" s="35"/>
      <c r="R40" s="29"/>
    </row>
    <row r="41" spans="2:18" ht="15" x14ac:dyDescent="0.25">
      <c r="B41"/>
      <c r="C41"/>
      <c r="D41" s="13" t="str">
        <f>IF(N61="mostrar","She should pay attention to her parents.","")</f>
        <v/>
      </c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8" ht="5.0999999999999996" customHeight="1" x14ac:dyDescent="0.25">
      <c r="B42"/>
      <c r="C42"/>
      <c r="D42" s="40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8" s="27" customFormat="1" ht="14.25" x14ac:dyDescent="0.25">
      <c r="C43" s="39" t="s">
        <v>91</v>
      </c>
      <c r="D43" s="92" t="s">
        <v>99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41"/>
      <c r="Q43" s="41"/>
      <c r="R43" s="29"/>
    </row>
    <row r="44" spans="2:18" ht="15" x14ac:dyDescent="0.25">
      <c r="B44"/>
      <c r="C44"/>
      <c r="D44" s="13" t="str">
        <f>IF(N61="mostrar","She should feed her animals every day.","")</f>
        <v/>
      </c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8" ht="5.0999999999999996" customHeight="1" x14ac:dyDescent="0.25">
      <c r="B45"/>
      <c r="C45"/>
      <c r="D45" s="40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8" s="27" customFormat="1" ht="14.25" x14ac:dyDescent="0.25">
      <c r="C46" s="39" t="s">
        <v>92</v>
      </c>
      <c r="D46" s="92" t="s">
        <v>100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41"/>
      <c r="Q46" s="41"/>
      <c r="R46" s="29"/>
    </row>
    <row r="47" spans="2:18" ht="15" x14ac:dyDescent="0.25">
      <c r="B47"/>
      <c r="C47"/>
      <c r="D47" s="13" t="str">
        <f>IF(N61="mostrar","She shouldn’t fight her sister.","")</f>
        <v/>
      </c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8" ht="5.0999999999999996" customHeight="1" x14ac:dyDescent="0.25">
      <c r="B48"/>
      <c r="C48"/>
      <c r="D48" s="40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8" s="27" customFormat="1" ht="14.25" x14ac:dyDescent="0.25">
      <c r="C49" s="39" t="s">
        <v>93</v>
      </c>
      <c r="D49" s="92" t="s">
        <v>101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35"/>
      <c r="Q49" s="35"/>
      <c r="R49" s="29"/>
    </row>
    <row r="50" spans="2:18" ht="15" x14ac:dyDescent="0.25">
      <c r="B50"/>
      <c r="C50"/>
      <c r="D50" s="13" t="str">
        <f>IF(N61="mostrar","She should do her bed in the morning.","")</f>
        <v/>
      </c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8" ht="5.0999999999999996" customHeight="1" x14ac:dyDescent="0.25">
      <c r="B51"/>
      <c r="C51"/>
      <c r="D51" s="40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8" s="27" customFormat="1" ht="14.25" x14ac:dyDescent="0.25">
      <c r="C52" s="39" t="s">
        <v>94</v>
      </c>
      <c r="D52" s="92" t="s">
        <v>102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35"/>
      <c r="Q52" s="35"/>
      <c r="R52" s="29"/>
    </row>
    <row r="53" spans="2:18" ht="15" x14ac:dyDescent="0.25">
      <c r="B53"/>
      <c r="C53"/>
      <c r="D53" s="13" t="str">
        <f>IF(N61="mostrar","She shouldn’t go to bed late.","")</f>
        <v/>
      </c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8" ht="5.0999999999999996" customHeight="1" x14ac:dyDescent="0.25">
      <c r="B54"/>
      <c r="C54"/>
      <c r="D54" s="40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8" s="27" customFormat="1" ht="14.25" x14ac:dyDescent="0.25">
      <c r="C55" s="39" t="s">
        <v>95</v>
      </c>
      <c r="D55" s="92" t="s">
        <v>103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35"/>
      <c r="Q55" s="35"/>
      <c r="R55" s="29"/>
    </row>
    <row r="56" spans="2:18" ht="15" x14ac:dyDescent="0.25">
      <c r="B56"/>
      <c r="C56"/>
      <c r="D56" s="13" t="str">
        <f>IF(N61="mostrar","She shouldn’t eat candies all day.","")</f>
        <v/>
      </c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8" ht="5.0999999999999996" customHeight="1" x14ac:dyDescent="0.25">
      <c r="B57"/>
      <c r="C57"/>
      <c r="D57" s="40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8" s="27" customFormat="1" ht="14.25" x14ac:dyDescent="0.25">
      <c r="C58" s="39" t="s">
        <v>96</v>
      </c>
      <c r="D58" s="92" t="s">
        <v>104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35"/>
      <c r="Q58" s="35"/>
      <c r="R58" s="29"/>
    </row>
    <row r="59" spans="2:18" ht="15" x14ac:dyDescent="0.25">
      <c r="B59"/>
      <c r="C59"/>
      <c r="D59" s="13" t="str">
        <f>IF(N61="mostrar","She should share the toys with her sister Jeanine.","")</f>
        <v/>
      </c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8" ht="4.5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1"/>
    </row>
    <row r="61" spans="2:18" ht="15" x14ac:dyDescent="0.25">
      <c r="B61" s="42"/>
      <c r="C61" s="82" t="s">
        <v>51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/>
      <c r="Q61"/>
    </row>
    <row r="62" spans="2:18" ht="15" customHeight="1" x14ac:dyDescent="0.25">
      <c r="B62" s="25"/>
      <c r="C62"/>
      <c r="D62"/>
      <c r="E62"/>
      <c r="F62"/>
      <c r="G62"/>
      <c r="H62"/>
      <c r="I62"/>
      <c r="J62"/>
      <c r="K62"/>
      <c r="L62"/>
      <c r="M62"/>
      <c r="N62"/>
      <c r="O62"/>
      <c r="P62" s="24"/>
      <c r="Q62" s="24"/>
    </row>
    <row r="63" spans="2:18" ht="4.5" customHeigh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1"/>
    </row>
    <row r="64" spans="2:18" ht="15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2:16" s="23" customFormat="1" ht="15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s="23" customFormat="1" ht="15" customHeight="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s="23" customFormat="1" ht="15" hidden="1" customHeight="1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s="23" customFormat="1" ht="15" hidden="1" customHeight="1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s="23" customFormat="1" ht="15" hidden="1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s="23" customFormat="1" ht="15" hidden="1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2:16" s="23" customFormat="1" ht="15" hidden="1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2:16" s="23" customFormat="1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2:16" s="23" customFormat="1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2:16" s="23" customFormat="1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2:16" s="23" customFormat="1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s="23" customFormat="1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2:16" s="23" customFormat="1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2:16" s="23" customFormat="1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s="23" customFormat="1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2:16" s="23" customFormat="1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2:16" s="23" customFormat="1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2:16" s="23" customFormat="1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2:16" s="23" customFormat="1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16" s="23" customFormat="1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2:16" s="23" customFormat="1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s="23" customFormat="1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2:16" s="23" customFormat="1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s="23" customFormat="1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s="23" customFormat="1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s="23" customFormat="1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s="23" customFormat="1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s="23" customFormat="1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2:16" s="23" customFormat="1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2:16" s="23" customFormat="1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s="23" customFormat="1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2:16" s="23" customFormat="1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s="23" customFormat="1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2:16" s="23" customFormat="1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2:16" s="23" customFormat="1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2:16" s="23" customFormat="1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2:16" s="23" customFormat="1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s="23" customFormat="1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2:16" s="23" customFormat="1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2:16" s="23" customFormat="1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2:16" s="23" customFormat="1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s="23" customFormat="1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s="23" customFormat="1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s="23" customFormat="1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s="23" customFormat="1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s="23" customFormat="1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2:16" s="23" customFormat="1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2:16" s="23" customFormat="1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2:16" s="23" customFormat="1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2:16" s="23" customFormat="1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2:16" s="23" customFormat="1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2:16" s="23" customFormat="1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2:16" s="23" customFormat="1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2:16" s="23" customFormat="1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2:16" s="23" customFormat="1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2:16" s="23" customFormat="1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2:16" s="23" customFormat="1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2:16" s="23" customFormat="1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2:16" s="23" customFormat="1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2:16" s="23" customFormat="1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2:16" s="23" customFormat="1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2:16" s="23" customFormat="1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2:16" s="23" customFormat="1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2:16" s="23" customFormat="1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2:16" s="23" customFormat="1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2:16" s="23" customFormat="1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2:16" s="23" customFormat="1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2:16" s="23" customFormat="1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2:16" s="23" customFormat="1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2:16" s="23" customFormat="1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2:16" s="23" customFormat="1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s="23" customFormat="1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2:16" s="23" customFormat="1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s="23" customFormat="1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s="23" customFormat="1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s="23" customFormat="1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s="23" customFormat="1" ht="15" hidden="1" customHeight="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2:16" s="23" customFormat="1" ht="15" hidden="1" customHeight="1" x14ac:dyDescent="0.25"/>
    <row r="143" spans="2:16" s="23" customFormat="1" ht="15" hidden="1" customHeight="1" x14ac:dyDescent="0.25"/>
    <row r="144" spans="2:16" s="23" customFormat="1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Gm2Wpw1jvCpalxY4hnPiRs47jYP43G93ZZ3IH+7PYMqKDbu2kt8zIlMso0MkHsXKt/VfWxhrlwJB3qiTJkClzQ==" saltValue="eSAzNOw5LkkFpnDlz94EkA==" spinCount="100000" sheet="1" objects="1" scenarios="1" selectLockedCells="1" selectUnlockedCells="1"/>
  <mergeCells count="41">
    <mergeCell ref="B5:P5"/>
    <mergeCell ref="C7:O7"/>
    <mergeCell ref="C8:E8"/>
    <mergeCell ref="F8:H8"/>
    <mergeCell ref="I8:K8"/>
    <mergeCell ref="L8:O8"/>
    <mergeCell ref="C9:E9"/>
    <mergeCell ref="F9:H9"/>
    <mergeCell ref="I9:K9"/>
    <mergeCell ref="L9:O9"/>
    <mergeCell ref="C10:E10"/>
    <mergeCell ref="F10:H10"/>
    <mergeCell ref="I10:K10"/>
    <mergeCell ref="L10:O10"/>
    <mergeCell ref="C11:E11"/>
    <mergeCell ref="F11:H11"/>
    <mergeCell ref="I11:K11"/>
    <mergeCell ref="L11:O11"/>
    <mergeCell ref="C12:E12"/>
    <mergeCell ref="F12:H12"/>
    <mergeCell ref="I12:K12"/>
    <mergeCell ref="L12:O12"/>
    <mergeCell ref="D46:O46"/>
    <mergeCell ref="C13:E13"/>
    <mergeCell ref="F13:H13"/>
    <mergeCell ref="I13:K13"/>
    <mergeCell ref="L13:O13"/>
    <mergeCell ref="C14:E14"/>
    <mergeCell ref="F14:H14"/>
    <mergeCell ref="I14:K14"/>
    <mergeCell ref="L14:O14"/>
    <mergeCell ref="C16:O16"/>
    <mergeCell ref="C18:O19"/>
    <mergeCell ref="C37:O38"/>
    <mergeCell ref="D40:O40"/>
    <mergeCell ref="D43:O43"/>
    <mergeCell ref="D49:O49"/>
    <mergeCell ref="D52:O52"/>
    <mergeCell ref="D55:O55"/>
    <mergeCell ref="D58:O58"/>
    <mergeCell ref="C61:O61"/>
  </mergeCells>
  <conditionalFormatting sqref="D42 D45 D48 D51 D54 D57">
    <cfRule type="expression" dxfId="146" priority="15">
      <formula>$N$61="mostrar"</formula>
    </cfRule>
  </conditionalFormatting>
  <conditionalFormatting sqref="D59">
    <cfRule type="expression" dxfId="145" priority="14">
      <formula>#REF!="mostrar"</formula>
    </cfRule>
  </conditionalFormatting>
  <conditionalFormatting sqref="D59">
    <cfRule type="expression" dxfId="144" priority="13">
      <formula>$M$68="mostrar"</formula>
    </cfRule>
  </conditionalFormatting>
  <conditionalFormatting sqref="D56">
    <cfRule type="expression" dxfId="143" priority="12">
      <formula>#REF!="mostrar"</formula>
    </cfRule>
  </conditionalFormatting>
  <conditionalFormatting sqref="D56">
    <cfRule type="expression" dxfId="142" priority="11">
      <formula>$M$68="mostrar"</formula>
    </cfRule>
  </conditionalFormatting>
  <conditionalFormatting sqref="D53">
    <cfRule type="expression" dxfId="141" priority="10">
      <formula>#REF!="mostrar"</formula>
    </cfRule>
  </conditionalFormatting>
  <conditionalFormatting sqref="D53">
    <cfRule type="expression" dxfId="140" priority="9">
      <formula>$M$68="mostrar"</formula>
    </cfRule>
  </conditionalFormatting>
  <conditionalFormatting sqref="D50">
    <cfRule type="expression" dxfId="139" priority="8">
      <formula>#REF!="mostrar"</formula>
    </cfRule>
  </conditionalFormatting>
  <conditionalFormatting sqref="D50">
    <cfRule type="expression" dxfId="138" priority="7">
      <formula>$M$68="mostrar"</formula>
    </cfRule>
  </conditionalFormatting>
  <conditionalFormatting sqref="D47">
    <cfRule type="expression" dxfId="137" priority="6">
      <formula>#REF!="mostrar"</formula>
    </cfRule>
  </conditionalFormatting>
  <conditionalFormatting sqref="D47">
    <cfRule type="expression" dxfId="136" priority="5">
      <formula>$M$68="mostrar"</formula>
    </cfRule>
  </conditionalFormatting>
  <conditionalFormatting sqref="D44">
    <cfRule type="expression" dxfId="135" priority="4">
      <formula>#REF!="mostrar"</formula>
    </cfRule>
  </conditionalFormatting>
  <conditionalFormatting sqref="D44">
    <cfRule type="expression" dxfId="134" priority="3">
      <formula>$M$68="mostrar"</formula>
    </cfRule>
  </conditionalFormatting>
  <conditionalFormatting sqref="D41">
    <cfRule type="expression" dxfId="133" priority="2">
      <formula>#REF!="mostrar"</formula>
    </cfRule>
  </conditionalFormatting>
  <conditionalFormatting sqref="D41">
    <cfRule type="expression" dxfId="13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83F7-0502-4601-AC9B-786A25016E4E}">
  <dimension ref="A1:AB181"/>
  <sheetViews>
    <sheetView showGridLines="0" showRowColHeaders="0" showRuler="0" showWhiteSpace="0" topLeftCell="A12" zoomScale="130" zoomScaleNormal="130" zoomScalePageLayoutView="120" workbookViewId="0">
      <selection activeCell="B20" sqref="B20:N20"/>
    </sheetView>
  </sheetViews>
  <sheetFormatPr baseColWidth="10" defaultColWidth="0" defaultRowHeight="0" customHeight="1" zeroHeight="1" x14ac:dyDescent="0.25"/>
  <cols>
    <col min="1" max="1" width="1.140625" style="9" customWidth="1"/>
    <col min="2" max="15" width="5.42578125" style="16" customWidth="1"/>
    <col min="16" max="16" width="1.140625" style="16" customWidth="1"/>
    <col min="17" max="17" width="4.42578125" style="9" hidden="1" customWidth="1"/>
    <col min="18" max="20" width="6.5703125" style="9" hidden="1" customWidth="1"/>
    <col min="21" max="23" width="2.7109375" style="9" hidden="1" customWidth="1"/>
    <col min="24" max="28" width="6.5703125" style="9" hidden="1" customWidth="1"/>
    <col min="29" max="16384" width="2.7109375" style="9" hidden="1"/>
  </cols>
  <sheetData>
    <row r="1" spans="2:17" ht="14.25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  <c r="M1" s="9"/>
      <c r="N1" s="9"/>
      <c r="O1" s="9"/>
      <c r="P1" s="9"/>
    </row>
    <row r="2" spans="2:17" ht="14.25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10"/>
      <c r="M2" s="10"/>
      <c r="N2" s="10"/>
      <c r="O2" s="10"/>
      <c r="P2" s="10"/>
      <c r="Q2" s="10"/>
    </row>
    <row r="3" spans="2:17" ht="14.25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9"/>
    </row>
    <row r="4" spans="2:17" ht="6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9"/>
    </row>
    <row r="5" spans="2:17" ht="15" x14ac:dyDescent="0.25">
      <c r="B5" s="76" t="s">
        <v>105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"/>
    </row>
    <row r="6" spans="2:17" ht="5.2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</row>
    <row r="7" spans="2:17" ht="14.25" x14ac:dyDescent="0.25">
      <c r="B7" s="44"/>
      <c r="C7" s="98" t="s">
        <v>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4"/>
      <c r="P7" s="9"/>
    </row>
    <row r="8" spans="2:17" s="19" customFormat="1" ht="14.25" x14ac:dyDescent="0.25">
      <c r="C8" s="96" t="s">
        <v>106</v>
      </c>
      <c r="D8" s="96"/>
      <c r="E8" s="96"/>
      <c r="F8" s="97" t="s">
        <v>107</v>
      </c>
      <c r="G8" s="97"/>
      <c r="H8" s="97"/>
      <c r="I8" s="96" t="s">
        <v>108</v>
      </c>
      <c r="J8" s="96"/>
      <c r="K8" s="96"/>
      <c r="L8" s="97" t="s">
        <v>109</v>
      </c>
      <c r="M8" s="97"/>
      <c r="N8" s="97"/>
      <c r="O8" s="45"/>
    </row>
    <row r="9" spans="2:17" s="19" customFormat="1" ht="14.25" x14ac:dyDescent="0.25">
      <c r="B9" s="46"/>
      <c r="C9" s="96" t="s">
        <v>110</v>
      </c>
      <c r="D9" s="96"/>
      <c r="E9" s="96"/>
      <c r="F9" s="95" t="s">
        <v>111</v>
      </c>
      <c r="G9" s="95"/>
      <c r="H9" s="95"/>
      <c r="I9" s="94" t="s">
        <v>112</v>
      </c>
      <c r="J9" s="94"/>
      <c r="K9" s="94"/>
      <c r="L9" s="95" t="s">
        <v>113</v>
      </c>
      <c r="M9" s="95"/>
      <c r="N9" s="95"/>
      <c r="O9" s="45"/>
    </row>
    <row r="10" spans="2:17" s="19" customFormat="1" ht="14.25" x14ac:dyDescent="0.25">
      <c r="B10" s="46"/>
      <c r="C10" s="94" t="s">
        <v>114</v>
      </c>
      <c r="D10" s="94"/>
      <c r="E10" s="94"/>
      <c r="F10" s="95" t="s">
        <v>115</v>
      </c>
      <c r="G10" s="95"/>
      <c r="H10" s="95"/>
      <c r="I10" s="94" t="s">
        <v>116</v>
      </c>
      <c r="J10" s="94"/>
      <c r="K10" s="94"/>
      <c r="L10" s="95" t="s">
        <v>117</v>
      </c>
      <c r="M10" s="95"/>
      <c r="N10" s="95"/>
      <c r="O10" s="14"/>
    </row>
    <row r="11" spans="2:17" s="19" customFormat="1" ht="14.25" x14ac:dyDescent="0.25">
      <c r="B11" s="46"/>
      <c r="C11" s="94" t="s">
        <v>118</v>
      </c>
      <c r="D11" s="94"/>
      <c r="E11" s="94"/>
      <c r="F11" s="95" t="s">
        <v>119</v>
      </c>
      <c r="G11" s="95"/>
      <c r="H11" s="95"/>
      <c r="I11" s="94" t="s">
        <v>120</v>
      </c>
      <c r="J11" s="94"/>
      <c r="K11" s="94"/>
      <c r="L11" s="95" t="s">
        <v>121</v>
      </c>
      <c r="M11" s="95"/>
      <c r="N11" s="95"/>
    </row>
    <row r="12" spans="2:17" s="19" customFormat="1" ht="14.25" x14ac:dyDescent="0.25">
      <c r="B12" s="46"/>
      <c r="C12" s="96" t="s">
        <v>122</v>
      </c>
      <c r="D12" s="96"/>
      <c r="E12" s="96"/>
      <c r="F12" s="97" t="s">
        <v>123</v>
      </c>
      <c r="G12" s="97"/>
      <c r="H12" s="97"/>
      <c r="I12" s="96" t="s">
        <v>4</v>
      </c>
      <c r="J12" s="96"/>
      <c r="K12" s="96"/>
      <c r="L12" s="97" t="s">
        <v>5</v>
      </c>
      <c r="M12" s="97"/>
      <c r="N12" s="97"/>
    </row>
    <row r="13" spans="2:17" s="19" customFormat="1" ht="14.25" x14ac:dyDescent="0.25">
      <c r="C13" s="94" t="s">
        <v>124</v>
      </c>
      <c r="D13" s="94"/>
      <c r="E13" s="94"/>
      <c r="F13" s="95" t="s">
        <v>125</v>
      </c>
      <c r="G13" s="95"/>
      <c r="H13" s="95"/>
      <c r="I13" s="94" t="s">
        <v>126</v>
      </c>
      <c r="J13" s="94"/>
      <c r="K13" s="94"/>
      <c r="L13" s="95" t="s">
        <v>127</v>
      </c>
      <c r="M13" s="95"/>
      <c r="N13" s="95"/>
      <c r="O13" s="14"/>
    </row>
    <row r="14" spans="2:17" ht="14.25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9"/>
    </row>
    <row r="15" spans="2:17" ht="12.75" customHeight="1" x14ac:dyDescent="0.25">
      <c r="B15" s="78" t="s">
        <v>128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"/>
    </row>
    <row r="16" spans="2:17" ht="14.25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9"/>
    </row>
    <row r="17" spans="2:16" ht="14.25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9"/>
    </row>
    <row r="18" spans="2:16" ht="14.25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9"/>
    </row>
    <row r="19" spans="2:16" ht="14.25" x14ac:dyDescent="0.25">
      <c r="B19" s="9" t="s">
        <v>129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O19" s="9"/>
      <c r="P19" s="9"/>
    </row>
    <row r="20" spans="2:16" ht="14.25" customHeight="1" x14ac:dyDescent="0.25">
      <c r="B20" s="65" t="s">
        <v>130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2"/>
      <c r="P20" s="9"/>
    </row>
    <row r="21" spans="2:16" ht="14.25" customHeight="1" x14ac:dyDescent="0.25">
      <c r="B21" s="13" t="str">
        <f>IF(M59="mostrar","Patricia shouldn’t be playing with the dog. She should be bathing it.","")</f>
        <v/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4.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9"/>
    </row>
    <row r="23" spans="2:16" ht="14.25" x14ac:dyDescent="0.25">
      <c r="B23" s="9" t="s">
        <v>131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P23" s="9"/>
    </row>
    <row r="24" spans="2:16" ht="14.25" x14ac:dyDescent="0.2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12"/>
      <c r="P24" s="9"/>
    </row>
    <row r="25" spans="2:16" ht="14.25" customHeight="1" x14ac:dyDescent="0.25">
      <c r="B25" s="13" t="str">
        <f>IF(M59="mostrar","These exercises are really easy. We can do them.","")</f>
        <v/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4.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"/>
    </row>
    <row r="27" spans="2:16" ht="14.25" x14ac:dyDescent="0.25">
      <c r="B27" s="9" t="s">
        <v>132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9"/>
    </row>
    <row r="28" spans="2:16" ht="14.25" x14ac:dyDescent="0.2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2"/>
      <c r="P28" s="9"/>
    </row>
    <row r="29" spans="2:16" ht="14.25" customHeight="1" x14ac:dyDescent="0.25">
      <c r="B29" s="13" t="str">
        <f>IF(M59="mostrar","That woman needs help. Can you help her?","")</f>
        <v/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4.5" customHeigh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9"/>
    </row>
    <row r="31" spans="2:16" ht="14.25" x14ac:dyDescent="0.25">
      <c r="B31" s="9" t="s">
        <v>133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9"/>
    </row>
    <row r="32" spans="2:16" ht="14.25" x14ac:dyDescent="0.2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12"/>
      <c r="P32" s="9"/>
    </row>
    <row r="33" spans="2:16" ht="14.25" customHeight="1" x14ac:dyDescent="0.25">
      <c r="B33" s="13" t="str">
        <f>IF(M59="mostrar","We always go with you to the gym, but today we can’t take you.","")</f>
        <v/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4.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9"/>
    </row>
    <row r="35" spans="2:16" ht="14.25" x14ac:dyDescent="0.25">
      <c r="B35" s="9" t="s">
        <v>134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4"/>
      <c r="P35" s="9"/>
    </row>
    <row r="36" spans="2:16" ht="14.25" x14ac:dyDescent="0.2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12"/>
      <c r="P36" s="9"/>
    </row>
    <row r="37" spans="2:16" ht="14.25" customHeight="1" x14ac:dyDescent="0.25">
      <c r="B37" s="13" t="str">
        <f>IF(M59="mostrar","I don’t have new shoes and these shoes are very beautiful. Should I buy them?","")</f>
        <v/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4.5" customHeight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ht="14.25" x14ac:dyDescent="0.25">
      <c r="B39" s="9" t="s">
        <v>135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9"/>
    </row>
    <row r="40" spans="2:16" ht="14.25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2"/>
      <c r="P40" s="9"/>
    </row>
    <row r="41" spans="2:16" ht="14.25" customHeight="1" x14ac:dyDescent="0.25">
      <c r="B41" s="13" t="str">
        <f>IF(M59="mostrar","Luis should be washing his car today, but he is painting it.","")</f>
        <v/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4.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9"/>
    </row>
    <row r="43" spans="2:16" ht="14.25" x14ac:dyDescent="0.25">
      <c r="B43" s="9" t="s">
        <v>136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4"/>
      <c r="P43" s="9"/>
    </row>
    <row r="44" spans="2:16" ht="14.25" x14ac:dyDescent="0.2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12"/>
      <c r="P44" s="9"/>
    </row>
    <row r="45" spans="2:16" ht="14.25" customHeight="1" x14ac:dyDescent="0.25">
      <c r="B45" s="13" t="str">
        <f>IF(M59="mostrar","Carmen should go with us, but she can’t.","")</f>
        <v/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4.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"/>
    </row>
    <row r="47" spans="2:16" ht="14.25" x14ac:dyDescent="0.25">
      <c r="B47" s="9" t="s">
        <v>137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"/>
    </row>
    <row r="48" spans="2:16" ht="14.25" x14ac:dyDescent="0.2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12"/>
      <c r="P48" s="9"/>
    </row>
    <row r="49" spans="2:16" ht="14.25" customHeight="1" x14ac:dyDescent="0.25">
      <c r="B49" s="13" t="str">
        <f>IF(M59="mostrar","You shouldn’t be talking with him; you should be listening to me.","")</f>
        <v/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4.5" customHeight="1" x14ac:dyDescent="0.2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</row>
    <row r="51" spans="2:16" ht="14.25" x14ac:dyDescent="0.25">
      <c r="B51" s="9" t="s">
        <v>138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</row>
    <row r="52" spans="2:16" ht="14.25" x14ac:dyDescent="0.2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12"/>
      <c r="P52" s="9"/>
    </row>
    <row r="53" spans="2:16" ht="14.25" customHeight="1" x14ac:dyDescent="0.25">
      <c r="B53" s="13" t="str">
        <f>IF(M59="mostrar","That is a safe and we can’t open it. Can you help us?","")</f>
        <v/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4.5" customHeight="1" x14ac:dyDescent="0.25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</row>
    <row r="55" spans="2:16" ht="14.25" x14ac:dyDescent="0.25">
      <c r="B55" s="9" t="s">
        <v>139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</row>
    <row r="56" spans="2:16" ht="14.25" x14ac:dyDescent="0.2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12"/>
      <c r="P56" s="9"/>
    </row>
    <row r="57" spans="2:16" ht="14.25" customHeight="1" x14ac:dyDescent="0.25">
      <c r="B57" s="13" t="str">
        <f>IF(M59="mostrar","Can I go with you? I don’t want to go with them.","")</f>
        <v/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4.5" customHeigh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9"/>
    </row>
    <row r="59" spans="2:16" ht="14.25" customHeight="1" x14ac:dyDescent="0.25">
      <c r="B59" s="93" t="s">
        <v>39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67"/>
      <c r="N59" s="67"/>
      <c r="O59" s="15"/>
      <c r="P59" s="9"/>
    </row>
    <row r="60" spans="2:16" ht="14.25" x14ac:dyDescent="0.25">
      <c r="B60" s="63" t="s">
        <v>40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48"/>
      <c r="P60" s="19"/>
    </row>
    <row r="61" spans="2:16" ht="4.5" customHeigh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9"/>
    </row>
    <row r="62" spans="2:16" ht="15" customHeight="1" x14ac:dyDescent="0.25"/>
    <row r="63" spans="2:16" ht="14.25" x14ac:dyDescent="0.25"/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iUyu9VJzfzcbckG0pD0x67k3UZHZ5zf/g70fKfFv/A9HygqZuMMqQ6Wl0tee+gw/aka8hGJBpsCnLX9PD6LazQ==" saltValue="NqSRPbjjmUzn/HN3HupCPg==" spinCount="100000" sheet="1" objects="1" scenarios="1" selectLockedCells="1"/>
  <mergeCells count="40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B20:N2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7"/>
    <mergeCell ref="B60:N60"/>
    <mergeCell ref="B24:N24"/>
    <mergeCell ref="B28:N28"/>
    <mergeCell ref="B32:N32"/>
    <mergeCell ref="B36:N36"/>
    <mergeCell ref="B40:N40"/>
    <mergeCell ref="B44:N44"/>
    <mergeCell ref="B48:N48"/>
    <mergeCell ref="B52:N52"/>
    <mergeCell ref="B56:N56"/>
    <mergeCell ref="B59:L59"/>
    <mergeCell ref="M59:N59"/>
  </mergeCells>
  <conditionalFormatting sqref="B57">
    <cfRule type="expression" dxfId="131" priority="20">
      <formula>#REF!="mostrar"</formula>
    </cfRule>
  </conditionalFormatting>
  <conditionalFormatting sqref="B57">
    <cfRule type="expression" dxfId="130" priority="19">
      <formula>$M$68="mostrar"</formula>
    </cfRule>
  </conditionalFormatting>
  <conditionalFormatting sqref="B53">
    <cfRule type="expression" dxfId="129" priority="18">
      <formula>#REF!="mostrar"</formula>
    </cfRule>
  </conditionalFormatting>
  <conditionalFormatting sqref="B53">
    <cfRule type="expression" dxfId="128" priority="17">
      <formula>$M$68="mostrar"</formula>
    </cfRule>
  </conditionalFormatting>
  <conditionalFormatting sqref="B49">
    <cfRule type="expression" dxfId="127" priority="16">
      <formula>#REF!="mostrar"</formula>
    </cfRule>
  </conditionalFormatting>
  <conditionalFormatting sqref="B49">
    <cfRule type="expression" dxfId="126" priority="15">
      <formula>$M$68="mostrar"</formula>
    </cfRule>
  </conditionalFormatting>
  <conditionalFormatting sqref="B45">
    <cfRule type="expression" dxfId="125" priority="14">
      <formula>#REF!="mostrar"</formula>
    </cfRule>
  </conditionalFormatting>
  <conditionalFormatting sqref="B45">
    <cfRule type="expression" dxfId="124" priority="13">
      <formula>$M$68="mostrar"</formula>
    </cfRule>
  </conditionalFormatting>
  <conditionalFormatting sqref="B41">
    <cfRule type="expression" dxfId="123" priority="12">
      <formula>#REF!="mostrar"</formula>
    </cfRule>
  </conditionalFormatting>
  <conditionalFormatting sqref="B41">
    <cfRule type="expression" dxfId="122" priority="11">
      <formula>$M$68="mostrar"</formula>
    </cfRule>
  </conditionalFormatting>
  <conditionalFormatting sqref="B37">
    <cfRule type="expression" dxfId="121" priority="10">
      <formula>#REF!="mostrar"</formula>
    </cfRule>
  </conditionalFormatting>
  <conditionalFormatting sqref="B37">
    <cfRule type="expression" dxfId="120" priority="9">
      <formula>$M$68="mostrar"</formula>
    </cfRule>
  </conditionalFormatting>
  <conditionalFormatting sqref="B33">
    <cfRule type="expression" dxfId="119" priority="8">
      <formula>#REF!="mostrar"</formula>
    </cfRule>
  </conditionalFormatting>
  <conditionalFormatting sqref="B33">
    <cfRule type="expression" dxfId="118" priority="7">
      <formula>$M$68="mostrar"</formula>
    </cfRule>
  </conditionalFormatting>
  <conditionalFormatting sqref="B29">
    <cfRule type="expression" dxfId="117" priority="6">
      <formula>#REF!="mostrar"</formula>
    </cfRule>
  </conditionalFormatting>
  <conditionalFormatting sqref="B29">
    <cfRule type="expression" dxfId="116" priority="5">
      <formula>$M$68="mostrar"</formula>
    </cfRule>
  </conditionalFormatting>
  <conditionalFormatting sqref="B25">
    <cfRule type="expression" dxfId="115" priority="4">
      <formula>#REF!="mostrar"</formula>
    </cfRule>
  </conditionalFormatting>
  <conditionalFormatting sqref="B25">
    <cfRule type="expression" dxfId="114" priority="3">
      <formula>$M$68="mostrar"</formula>
    </cfRule>
  </conditionalFormatting>
  <conditionalFormatting sqref="B21">
    <cfRule type="expression" dxfId="113" priority="2">
      <formula>#REF!="mostrar"</formula>
    </cfRule>
  </conditionalFormatting>
  <conditionalFormatting sqref="B21">
    <cfRule type="expression" dxfId="11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3AFA-21AB-4BA1-B585-ABDF627234E6}">
  <dimension ref="A1:AB181"/>
  <sheetViews>
    <sheetView showGridLines="0" showRowColHeaders="0" showRuler="0" showWhiteSpace="0" topLeftCell="A8" zoomScale="130" zoomScaleNormal="130" zoomScalePageLayoutView="12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1.140625" style="9" customWidth="1"/>
    <col min="2" max="15" width="5.42578125" style="16" customWidth="1"/>
    <col min="16" max="16" width="1.140625" style="16" customWidth="1"/>
    <col min="17" max="17" width="4.42578125" style="9" hidden="1" customWidth="1"/>
    <col min="18" max="20" width="6.5703125" style="9" hidden="1" customWidth="1"/>
    <col min="21" max="23" width="2.7109375" style="9" hidden="1" customWidth="1"/>
    <col min="24" max="28" width="6.5703125" style="9" hidden="1" customWidth="1"/>
    <col min="29" max="16384" width="2.7109375" style="9" hidden="1"/>
  </cols>
  <sheetData>
    <row r="1" spans="2:17" ht="14.25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  <c r="M1" s="9"/>
      <c r="N1" s="9"/>
      <c r="O1" s="9"/>
      <c r="P1" s="9"/>
    </row>
    <row r="2" spans="2:17" ht="14.25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10"/>
      <c r="M2" s="10"/>
      <c r="N2" s="10"/>
      <c r="O2" s="10"/>
      <c r="P2" s="10"/>
      <c r="Q2" s="10"/>
    </row>
    <row r="3" spans="2:17" ht="14.25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9"/>
    </row>
    <row r="4" spans="2:17" ht="6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9"/>
    </row>
    <row r="5" spans="2:17" ht="15" x14ac:dyDescent="0.25">
      <c r="B5" s="76" t="s">
        <v>105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"/>
    </row>
    <row r="6" spans="2:17" ht="5.2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</row>
    <row r="7" spans="2:17" ht="14.25" x14ac:dyDescent="0.25">
      <c r="B7" s="44"/>
      <c r="C7" s="98" t="s">
        <v>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4"/>
      <c r="P7" s="9"/>
    </row>
    <row r="8" spans="2:17" s="19" customFormat="1" ht="14.25" x14ac:dyDescent="0.25">
      <c r="C8" s="96" t="s">
        <v>106</v>
      </c>
      <c r="D8" s="96"/>
      <c r="E8" s="96"/>
      <c r="F8" s="97" t="s">
        <v>107</v>
      </c>
      <c r="G8" s="97"/>
      <c r="H8" s="97"/>
      <c r="I8" s="96" t="s">
        <v>108</v>
      </c>
      <c r="J8" s="96"/>
      <c r="K8" s="96"/>
      <c r="L8" s="97" t="s">
        <v>109</v>
      </c>
      <c r="M8" s="97"/>
      <c r="N8" s="97"/>
      <c r="O8" s="45"/>
    </row>
    <row r="9" spans="2:17" s="19" customFormat="1" ht="14.25" x14ac:dyDescent="0.25">
      <c r="B9" s="46"/>
      <c r="C9" s="96" t="s">
        <v>110</v>
      </c>
      <c r="D9" s="96"/>
      <c r="E9" s="96"/>
      <c r="F9" s="95" t="s">
        <v>111</v>
      </c>
      <c r="G9" s="95"/>
      <c r="H9" s="95"/>
      <c r="I9" s="94" t="s">
        <v>112</v>
      </c>
      <c r="J9" s="94"/>
      <c r="K9" s="94"/>
      <c r="L9" s="95" t="s">
        <v>113</v>
      </c>
      <c r="M9" s="95"/>
      <c r="N9" s="95"/>
      <c r="O9" s="45"/>
    </row>
    <row r="10" spans="2:17" s="19" customFormat="1" ht="14.25" x14ac:dyDescent="0.25">
      <c r="B10" s="46"/>
      <c r="C10" s="94" t="s">
        <v>114</v>
      </c>
      <c r="D10" s="94"/>
      <c r="E10" s="94"/>
      <c r="F10" s="95" t="s">
        <v>115</v>
      </c>
      <c r="G10" s="95"/>
      <c r="H10" s="95"/>
      <c r="I10" s="94" t="s">
        <v>116</v>
      </c>
      <c r="J10" s="94"/>
      <c r="K10" s="94"/>
      <c r="L10" s="95" t="s">
        <v>117</v>
      </c>
      <c r="M10" s="95"/>
      <c r="N10" s="95"/>
      <c r="O10" s="14"/>
    </row>
    <row r="11" spans="2:17" s="19" customFormat="1" ht="14.25" x14ac:dyDescent="0.25">
      <c r="B11" s="46"/>
      <c r="C11" s="94" t="s">
        <v>118</v>
      </c>
      <c r="D11" s="94"/>
      <c r="E11" s="94"/>
      <c r="F11" s="95" t="s">
        <v>119</v>
      </c>
      <c r="G11" s="95"/>
      <c r="H11" s="95"/>
      <c r="I11" s="94" t="s">
        <v>120</v>
      </c>
      <c r="J11" s="94"/>
      <c r="K11" s="94"/>
      <c r="L11" s="95" t="s">
        <v>121</v>
      </c>
      <c r="M11" s="95"/>
      <c r="N11" s="95"/>
    </row>
    <row r="12" spans="2:17" s="19" customFormat="1" ht="14.25" x14ac:dyDescent="0.25">
      <c r="B12" s="46"/>
      <c r="C12" s="96" t="s">
        <v>122</v>
      </c>
      <c r="D12" s="96"/>
      <c r="E12" s="96"/>
      <c r="F12" s="97" t="s">
        <v>123</v>
      </c>
      <c r="G12" s="97"/>
      <c r="H12" s="97"/>
      <c r="I12" s="96" t="s">
        <v>4</v>
      </c>
      <c r="J12" s="96"/>
      <c r="K12" s="96"/>
      <c r="L12" s="97" t="s">
        <v>5</v>
      </c>
      <c r="M12" s="97"/>
      <c r="N12" s="97"/>
    </row>
    <row r="13" spans="2:17" s="19" customFormat="1" ht="14.25" x14ac:dyDescent="0.25">
      <c r="C13" s="94" t="s">
        <v>124</v>
      </c>
      <c r="D13" s="94"/>
      <c r="E13" s="94"/>
      <c r="F13" s="95" t="s">
        <v>125</v>
      </c>
      <c r="G13" s="95"/>
      <c r="H13" s="95"/>
      <c r="I13" s="94" t="s">
        <v>126</v>
      </c>
      <c r="J13" s="94"/>
      <c r="K13" s="94"/>
      <c r="L13" s="95" t="s">
        <v>127</v>
      </c>
      <c r="M13" s="95"/>
      <c r="N13" s="95"/>
      <c r="O13" s="14"/>
    </row>
    <row r="14" spans="2:17" ht="14.25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9"/>
    </row>
    <row r="15" spans="2:17" ht="12.75" customHeight="1" x14ac:dyDescent="0.25">
      <c r="B15" s="78" t="s">
        <v>128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"/>
    </row>
    <row r="16" spans="2:17" ht="14.25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9"/>
    </row>
    <row r="17" spans="2:16" ht="14.25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9"/>
    </row>
    <row r="18" spans="2:16" ht="14.25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9"/>
    </row>
    <row r="19" spans="2:16" ht="14.25" x14ac:dyDescent="0.25">
      <c r="B19" s="9" t="s">
        <v>129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O19" s="9"/>
      <c r="P19" s="9"/>
    </row>
    <row r="20" spans="2:16" ht="14.25" customHeight="1" x14ac:dyDescent="0.25">
      <c r="B20" s="81" t="s">
        <v>140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2"/>
      <c r="P20" s="9"/>
    </row>
    <row r="21" spans="2:16" ht="14.25" customHeight="1" x14ac:dyDescent="0.25">
      <c r="B21" s="13" t="str">
        <f>IF(M59="mostrar","Patricia shouldn’t be playing with the dog. She should be bathing it.","")</f>
        <v/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4.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9"/>
    </row>
    <row r="23" spans="2:16" ht="14.25" x14ac:dyDescent="0.25">
      <c r="B23" s="9" t="s">
        <v>131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P23" s="9"/>
    </row>
    <row r="24" spans="2:16" ht="14.25" x14ac:dyDescent="0.25">
      <c r="B24" s="81" t="s">
        <v>141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12"/>
      <c r="P24" s="9"/>
    </row>
    <row r="25" spans="2:16" ht="14.25" customHeight="1" x14ac:dyDescent="0.25">
      <c r="B25" s="13" t="str">
        <f>IF(M59="mostrar","These exercises are really easy. We can do them.","")</f>
        <v/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4.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9"/>
    </row>
    <row r="27" spans="2:16" ht="14.25" x14ac:dyDescent="0.25">
      <c r="B27" s="9" t="s">
        <v>132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9"/>
    </row>
    <row r="28" spans="2:16" ht="14.25" x14ac:dyDescent="0.25">
      <c r="B28" s="81" t="s">
        <v>142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2"/>
      <c r="P28" s="9"/>
    </row>
    <row r="29" spans="2:16" ht="14.25" customHeight="1" x14ac:dyDescent="0.25">
      <c r="B29" s="13" t="str">
        <f>IF(M59="mostrar","That woman needs help. Can you help her?","")</f>
        <v/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4.5" customHeigh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9"/>
    </row>
    <row r="31" spans="2:16" ht="14.25" x14ac:dyDescent="0.25">
      <c r="B31" s="9" t="s">
        <v>133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9"/>
    </row>
    <row r="32" spans="2:16" ht="14.25" x14ac:dyDescent="0.25">
      <c r="B32" s="81" t="s">
        <v>143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12"/>
      <c r="P32" s="9"/>
    </row>
    <row r="33" spans="2:16" ht="14.25" customHeight="1" x14ac:dyDescent="0.25">
      <c r="B33" s="13" t="str">
        <f>IF(M59="mostrar","We always go with you to the gym, but today we can’t take you.","")</f>
        <v/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4.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9"/>
    </row>
    <row r="35" spans="2:16" ht="14.25" x14ac:dyDescent="0.25">
      <c r="B35" s="9" t="s">
        <v>134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4"/>
      <c r="P35" s="9"/>
    </row>
    <row r="36" spans="2:16" ht="14.25" x14ac:dyDescent="0.25">
      <c r="B36" s="81" t="s">
        <v>144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12"/>
      <c r="P36" s="9"/>
    </row>
    <row r="37" spans="2:16" ht="14.25" customHeight="1" x14ac:dyDescent="0.25">
      <c r="B37" s="13" t="str">
        <f>IF(M59="mostrar","I don’t have new shoes and these shoes are very beautiful. Should I buy them?","")</f>
        <v/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4.5" customHeight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ht="14.25" x14ac:dyDescent="0.25">
      <c r="B39" s="9" t="s">
        <v>135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9"/>
    </row>
    <row r="40" spans="2:16" ht="14.25" x14ac:dyDescent="0.25">
      <c r="B40" s="81" t="s">
        <v>145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12"/>
      <c r="P40" s="9"/>
    </row>
    <row r="41" spans="2:16" ht="14.25" customHeight="1" x14ac:dyDescent="0.25">
      <c r="B41" s="13" t="str">
        <f>IF(M59="mostrar","Luis should be washing his car today, but he is painting it.","")</f>
        <v/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4.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9"/>
    </row>
    <row r="43" spans="2:16" ht="14.25" x14ac:dyDescent="0.25">
      <c r="B43" s="9" t="s">
        <v>136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4"/>
      <c r="P43" s="9"/>
    </row>
    <row r="44" spans="2:16" ht="14.25" x14ac:dyDescent="0.25">
      <c r="B44" s="81" t="s">
        <v>146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2"/>
      <c r="P44" s="9"/>
    </row>
    <row r="45" spans="2:16" ht="14.25" customHeight="1" x14ac:dyDescent="0.25">
      <c r="B45" s="13" t="str">
        <f>IF(M59="mostrar","Carmen should go with us, but she can’t.","")</f>
        <v/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4.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"/>
    </row>
    <row r="47" spans="2:16" ht="14.25" x14ac:dyDescent="0.25">
      <c r="B47" s="9" t="s">
        <v>137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"/>
    </row>
    <row r="48" spans="2:16" ht="14.25" x14ac:dyDescent="0.25">
      <c r="B48" s="81" t="s">
        <v>147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12"/>
      <c r="P48" s="9"/>
    </row>
    <row r="49" spans="2:16" ht="14.25" customHeight="1" x14ac:dyDescent="0.25">
      <c r="B49" s="13" t="str">
        <f>IF(M59="mostrar","You shouldn’t be talking with him; you should be listening to me.","")</f>
        <v/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4.5" customHeight="1" x14ac:dyDescent="0.2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</row>
    <row r="51" spans="2:16" ht="14.25" x14ac:dyDescent="0.25">
      <c r="B51" s="9" t="s">
        <v>138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</row>
    <row r="52" spans="2:16" ht="14.25" x14ac:dyDescent="0.25">
      <c r="B52" s="81" t="s">
        <v>148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12"/>
      <c r="P52" s="9"/>
    </row>
    <row r="53" spans="2:16" ht="14.25" customHeight="1" x14ac:dyDescent="0.25">
      <c r="B53" s="13" t="str">
        <f>IF(M59="mostrar","That is a safe and we can’t open it. Can you help us?","")</f>
        <v/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4.5" customHeight="1" x14ac:dyDescent="0.25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</row>
    <row r="55" spans="2:16" ht="14.25" x14ac:dyDescent="0.25">
      <c r="B55" s="9" t="s">
        <v>139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</row>
    <row r="56" spans="2:16" ht="14.25" x14ac:dyDescent="0.25">
      <c r="B56" s="81" t="s">
        <v>149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2"/>
      <c r="P56" s="9"/>
    </row>
    <row r="57" spans="2:16" ht="14.25" customHeight="1" x14ac:dyDescent="0.25">
      <c r="B57" s="13" t="str">
        <f>IF(M59="mostrar","Can I go with you? I don’t want to go with them.","")</f>
        <v/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ht="4.5" customHeigh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9"/>
    </row>
    <row r="59" spans="2:16" ht="14.25" customHeight="1" x14ac:dyDescent="0.25">
      <c r="B59" s="82" t="s">
        <v>51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5"/>
      <c r="P59" s="9"/>
    </row>
    <row r="60" spans="2:16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48"/>
      <c r="P60" s="19"/>
    </row>
    <row r="61" spans="2:16" ht="4.5" customHeight="1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9"/>
    </row>
    <row r="62" spans="2:16" ht="15" customHeight="1" x14ac:dyDescent="0.25"/>
    <row r="63" spans="2:16" ht="14.25" x14ac:dyDescent="0.25"/>
    <row r="64" spans="2:16" ht="15" customHeight="1" x14ac:dyDescent="0.25"/>
    <row r="65" ht="9.75" hidden="1" customHeight="1" x14ac:dyDescent="0.25"/>
    <row r="66" ht="9.75" hidden="1" customHeight="1" x14ac:dyDescent="0.25"/>
    <row r="67" ht="9.75" hidden="1" customHeight="1" x14ac:dyDescent="0.25"/>
    <row r="68" ht="9.75" hidden="1" customHeight="1" x14ac:dyDescent="0.25"/>
    <row r="69" ht="9.75" hidden="1" customHeight="1" x14ac:dyDescent="0.25"/>
    <row r="70" ht="9.75" hidden="1" customHeight="1" x14ac:dyDescent="0.25"/>
    <row r="71" ht="9.75" hidden="1" customHeight="1" x14ac:dyDescent="0.25"/>
    <row r="72" ht="9.75" hidden="1" customHeight="1" x14ac:dyDescent="0.25"/>
    <row r="73" ht="9.75" hidden="1" customHeight="1" x14ac:dyDescent="0.25"/>
    <row r="74" ht="9.75" hidden="1" customHeight="1" x14ac:dyDescent="0.25"/>
    <row r="75" ht="9.75" hidden="1" customHeight="1" x14ac:dyDescent="0.25"/>
    <row r="76" ht="9.75" hidden="1" customHeight="1" x14ac:dyDescent="0.25"/>
    <row r="77" ht="9.75" hidden="1" customHeight="1" x14ac:dyDescent="0.25"/>
    <row r="78" ht="9.75" hidden="1" customHeight="1" x14ac:dyDescent="0.25"/>
    <row r="79" ht="9.75" hidden="1" customHeight="1" x14ac:dyDescent="0.25"/>
    <row r="80" ht="9.75" hidden="1" customHeight="1" x14ac:dyDescent="0.25"/>
    <row r="81" ht="9.75" hidden="1" customHeight="1" x14ac:dyDescent="0.25"/>
    <row r="82" ht="9.75" hidden="1" customHeight="1" x14ac:dyDescent="0.25"/>
    <row r="83" ht="9.75" hidden="1" customHeight="1" x14ac:dyDescent="0.25"/>
    <row r="84" ht="9.75" hidden="1" customHeight="1" x14ac:dyDescent="0.25"/>
    <row r="85" ht="9.75" hidden="1" customHeight="1" x14ac:dyDescent="0.25"/>
    <row r="86" ht="9.75" hidden="1" customHeight="1" x14ac:dyDescent="0.25"/>
    <row r="87" ht="9.75" hidden="1" customHeight="1" x14ac:dyDescent="0.25"/>
    <row r="88" ht="9.75" hidden="1" customHeight="1" x14ac:dyDescent="0.25"/>
    <row r="89" ht="9.75" hidden="1" customHeight="1" x14ac:dyDescent="0.25"/>
    <row r="90" ht="9.75" hidden="1" customHeight="1" x14ac:dyDescent="0.25"/>
    <row r="91" ht="9.75" hidden="1" customHeight="1" x14ac:dyDescent="0.25"/>
    <row r="92" ht="9.75" hidden="1" customHeight="1" x14ac:dyDescent="0.25"/>
    <row r="93" ht="9.75" hidden="1" customHeight="1" x14ac:dyDescent="0.25"/>
    <row r="94" ht="9.75" hidden="1" customHeight="1" x14ac:dyDescent="0.25"/>
    <row r="95" ht="9.75" hidden="1" customHeight="1" x14ac:dyDescent="0.25"/>
    <row r="96" ht="9.75" hidden="1" customHeight="1" x14ac:dyDescent="0.25"/>
    <row r="97" ht="9.75" hidden="1" customHeight="1" x14ac:dyDescent="0.25"/>
    <row r="98" ht="9.75" hidden="1" customHeight="1" x14ac:dyDescent="0.25"/>
    <row r="99" ht="9.75" hidden="1" customHeight="1" x14ac:dyDescent="0.25"/>
    <row r="100" ht="9.75" hidden="1" customHeight="1" x14ac:dyDescent="0.25"/>
    <row r="101" ht="9.75" hidden="1" customHeight="1" x14ac:dyDescent="0.25"/>
    <row r="102" ht="9.75" hidden="1" customHeight="1" x14ac:dyDescent="0.25"/>
    <row r="103" ht="9.75" hidden="1" customHeight="1" x14ac:dyDescent="0.25"/>
    <row r="104" ht="9.75" hidden="1" customHeight="1" x14ac:dyDescent="0.25"/>
    <row r="105" ht="9.75" hidden="1" customHeight="1" x14ac:dyDescent="0.25"/>
    <row r="106" ht="9.75" hidden="1" customHeight="1" x14ac:dyDescent="0.25"/>
    <row r="107" ht="9.75" hidden="1" customHeight="1" x14ac:dyDescent="0.25"/>
    <row r="108" ht="9.75" hidden="1" customHeight="1" x14ac:dyDescent="0.25"/>
    <row r="109" ht="9.75" hidden="1" customHeight="1" x14ac:dyDescent="0.25"/>
    <row r="110" ht="9.75" hidden="1" customHeight="1" x14ac:dyDescent="0.25"/>
    <row r="111" ht="9.75" hidden="1" customHeight="1" x14ac:dyDescent="0.25"/>
    <row r="112" ht="9.75" hidden="1" customHeight="1" x14ac:dyDescent="0.25"/>
    <row r="113" ht="9.75" hidden="1" customHeight="1" x14ac:dyDescent="0.25"/>
    <row r="114" ht="9.75" hidden="1" customHeight="1" x14ac:dyDescent="0.25"/>
    <row r="115" ht="9.75" hidden="1" customHeight="1" x14ac:dyDescent="0.25"/>
    <row r="116" ht="9.75" hidden="1" customHeight="1" x14ac:dyDescent="0.25"/>
    <row r="117" ht="9.75" hidden="1" customHeight="1" x14ac:dyDescent="0.25"/>
    <row r="118" ht="9.75" hidden="1" customHeight="1" x14ac:dyDescent="0.25"/>
    <row r="119" ht="9.75" hidden="1" customHeight="1" x14ac:dyDescent="0.25"/>
    <row r="120" ht="9.75" hidden="1" customHeight="1" x14ac:dyDescent="0.25"/>
    <row r="121" ht="9.75" hidden="1" customHeight="1" x14ac:dyDescent="0.25"/>
    <row r="122" ht="9.75" hidden="1" customHeight="1" x14ac:dyDescent="0.25"/>
    <row r="123" ht="9.75" hidden="1" customHeight="1" x14ac:dyDescent="0.25"/>
    <row r="124" ht="9.75" hidden="1" customHeight="1" x14ac:dyDescent="0.25"/>
    <row r="125" ht="9.75" hidden="1" customHeight="1" x14ac:dyDescent="0.25"/>
    <row r="126" ht="9.75" hidden="1" customHeight="1" x14ac:dyDescent="0.25"/>
    <row r="127" ht="9.75" hidden="1" customHeight="1" x14ac:dyDescent="0.25"/>
    <row r="128" ht="9.75" hidden="1" customHeight="1" x14ac:dyDescent="0.25"/>
    <row r="129" ht="9.75" hidden="1" customHeight="1" x14ac:dyDescent="0.25"/>
    <row r="130" ht="9.75" hidden="1" customHeight="1" x14ac:dyDescent="0.25"/>
    <row r="131" ht="9.75" hidden="1" customHeight="1" x14ac:dyDescent="0.25"/>
    <row r="132" ht="9.75" hidden="1" customHeight="1" x14ac:dyDescent="0.25"/>
    <row r="133" ht="9.75" hidden="1" customHeight="1" x14ac:dyDescent="0.25"/>
    <row r="134" ht="9.75" hidden="1" customHeight="1" x14ac:dyDescent="0.25"/>
    <row r="135" ht="9.75" hidden="1" customHeight="1" x14ac:dyDescent="0.25"/>
    <row r="136" ht="9.75" hidden="1" customHeight="1" x14ac:dyDescent="0.25"/>
    <row r="137" ht="9.75" hidden="1" customHeight="1" x14ac:dyDescent="0.25"/>
    <row r="138" ht="9.75" hidden="1" customHeight="1" x14ac:dyDescent="0.25"/>
    <row r="139" ht="9.75" hidden="1" customHeight="1" x14ac:dyDescent="0.25"/>
    <row r="140" ht="9.75" hidden="1" customHeight="1" x14ac:dyDescent="0.25"/>
    <row r="141" ht="9.75" hidden="1" customHeight="1" x14ac:dyDescent="0.25"/>
    <row r="142" ht="9.75" hidden="1" customHeight="1" x14ac:dyDescent="0.25"/>
    <row r="143" ht="9.75" hidden="1" customHeight="1" x14ac:dyDescent="0.25"/>
    <row r="144" ht="9.75" hidden="1" customHeight="1" x14ac:dyDescent="0.25"/>
    <row r="145" ht="9.75" hidden="1" customHeight="1" x14ac:dyDescent="0.25"/>
    <row r="146" ht="9.75" hidden="1" customHeight="1" x14ac:dyDescent="0.25"/>
    <row r="147" ht="9.75" hidden="1" customHeight="1" x14ac:dyDescent="0.25"/>
    <row r="148" ht="9.75" hidden="1" customHeight="1" x14ac:dyDescent="0.25"/>
    <row r="149" ht="9.75" hidden="1" customHeight="1" x14ac:dyDescent="0.25"/>
    <row r="150" ht="9.75" hidden="1" customHeight="1" x14ac:dyDescent="0.25"/>
    <row r="151" ht="9.75" hidden="1" customHeight="1" x14ac:dyDescent="0.25"/>
    <row r="152" ht="9.75" hidden="1" customHeight="1" x14ac:dyDescent="0.25"/>
    <row r="153" ht="9.75" hidden="1" customHeight="1" x14ac:dyDescent="0.25"/>
    <row r="154" ht="9.75" hidden="1" customHeight="1" x14ac:dyDescent="0.25"/>
    <row r="155" ht="9.75" hidden="1" customHeight="1" x14ac:dyDescent="0.25"/>
    <row r="156" ht="9.75" hidden="1" customHeight="1" x14ac:dyDescent="0.25"/>
    <row r="157" ht="9.75" hidden="1" customHeight="1" x14ac:dyDescent="0.25"/>
    <row r="158" ht="9.75" hidden="1" customHeight="1" x14ac:dyDescent="0.25"/>
    <row r="159" ht="9.75" hidden="1" customHeight="1" x14ac:dyDescent="0.25"/>
    <row r="160" ht="9.75" hidden="1" customHeight="1" x14ac:dyDescent="0.25"/>
    <row r="161" ht="9.75" hidden="1" customHeight="1" x14ac:dyDescent="0.25"/>
    <row r="162" ht="9.75" hidden="1" customHeight="1" x14ac:dyDescent="0.25"/>
    <row r="163" ht="9.75" hidden="1" customHeight="1" x14ac:dyDescent="0.25"/>
    <row r="164" ht="9.75" hidden="1" customHeight="1" x14ac:dyDescent="0.25"/>
    <row r="165" ht="9.75" hidden="1" customHeight="1" x14ac:dyDescent="0.25"/>
    <row r="166" ht="9.75" hidden="1" customHeight="1" x14ac:dyDescent="0.25"/>
    <row r="167" ht="9.75" hidden="1" customHeight="1" x14ac:dyDescent="0.25"/>
    <row r="168" ht="9.75" hidden="1" customHeight="1" x14ac:dyDescent="0.25"/>
    <row r="169" ht="9.75" hidden="1" customHeight="1" x14ac:dyDescent="0.25"/>
    <row r="170" ht="9.75" hidden="1" customHeight="1" x14ac:dyDescent="0.25"/>
    <row r="171" ht="9.75" hidden="1" customHeight="1" x14ac:dyDescent="0.25"/>
    <row r="172" ht="9.75" hidden="1" customHeight="1" x14ac:dyDescent="0.25"/>
    <row r="173" ht="9.75" hidden="1" customHeight="1" x14ac:dyDescent="0.25"/>
    <row r="174" ht="9.75" hidden="1" customHeight="1" x14ac:dyDescent="0.25"/>
    <row r="175" ht="9.75" hidden="1" customHeight="1" x14ac:dyDescent="0.25"/>
    <row r="176" ht="9.75" hidden="1" customHeight="1" x14ac:dyDescent="0.25"/>
    <row r="177" ht="9.75" hidden="1" customHeight="1" x14ac:dyDescent="0.25"/>
    <row r="178" ht="9.75" hidden="1" customHeight="1" x14ac:dyDescent="0.25"/>
    <row r="179" ht="9.75" hidden="1" customHeight="1" x14ac:dyDescent="0.25"/>
    <row r="180" ht="9.75" hidden="1" customHeight="1" x14ac:dyDescent="0.25"/>
    <row r="181" ht="9.75" hidden="1" customHeight="1" x14ac:dyDescent="0.25"/>
  </sheetData>
  <sheetProtection algorithmName="SHA-512" hashValue="CFd/E4QoiKw1vRoZmp7Vtk+ytnAWZxATQfVPkfwZblFLCJP9AGl4Pth3+gJx00S4WqVkvCY3vhkokOgXdK98fA==" saltValue="fBHfHgTzso/BnfYMgh1MIg==" spinCount="100000" sheet="1" objects="1" scenarios="1" selectLockedCells="1" selectUnlockedCells="1"/>
  <mergeCells count="3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B20:N2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7"/>
    <mergeCell ref="B48:N48"/>
    <mergeCell ref="B52:N52"/>
    <mergeCell ref="B56:N56"/>
    <mergeCell ref="B59:N59"/>
    <mergeCell ref="B24:N24"/>
    <mergeCell ref="B28:N28"/>
    <mergeCell ref="B32:N32"/>
    <mergeCell ref="B36:N36"/>
    <mergeCell ref="B40:N40"/>
    <mergeCell ref="B44:N44"/>
  </mergeCells>
  <conditionalFormatting sqref="B57">
    <cfRule type="expression" dxfId="111" priority="20">
      <formula>#REF!="mostrar"</formula>
    </cfRule>
  </conditionalFormatting>
  <conditionalFormatting sqref="B57">
    <cfRule type="expression" dxfId="110" priority="19">
      <formula>$M$68="mostrar"</formula>
    </cfRule>
  </conditionalFormatting>
  <conditionalFormatting sqref="B53">
    <cfRule type="expression" dxfId="109" priority="18">
      <formula>#REF!="mostrar"</formula>
    </cfRule>
  </conditionalFormatting>
  <conditionalFormatting sqref="B53">
    <cfRule type="expression" dxfId="108" priority="17">
      <formula>$M$68="mostrar"</formula>
    </cfRule>
  </conditionalFormatting>
  <conditionalFormatting sqref="B49">
    <cfRule type="expression" dxfId="107" priority="16">
      <formula>#REF!="mostrar"</formula>
    </cfRule>
  </conditionalFormatting>
  <conditionalFormatting sqref="B49">
    <cfRule type="expression" dxfId="106" priority="15">
      <formula>$M$68="mostrar"</formula>
    </cfRule>
  </conditionalFormatting>
  <conditionalFormatting sqref="B45">
    <cfRule type="expression" dxfId="105" priority="14">
      <formula>#REF!="mostrar"</formula>
    </cfRule>
  </conditionalFormatting>
  <conditionalFormatting sqref="B45">
    <cfRule type="expression" dxfId="104" priority="13">
      <formula>$M$68="mostrar"</formula>
    </cfRule>
  </conditionalFormatting>
  <conditionalFormatting sqref="B41">
    <cfRule type="expression" dxfId="103" priority="12">
      <formula>#REF!="mostrar"</formula>
    </cfRule>
  </conditionalFormatting>
  <conditionalFormatting sqref="B41">
    <cfRule type="expression" dxfId="102" priority="11">
      <formula>$M$68="mostrar"</formula>
    </cfRule>
  </conditionalFormatting>
  <conditionalFormatting sqref="B37">
    <cfRule type="expression" dxfId="101" priority="10">
      <formula>#REF!="mostrar"</formula>
    </cfRule>
  </conditionalFormatting>
  <conditionalFormatting sqref="B37">
    <cfRule type="expression" dxfId="100" priority="9">
      <formula>$M$68="mostrar"</formula>
    </cfRule>
  </conditionalFormatting>
  <conditionalFormatting sqref="B33">
    <cfRule type="expression" dxfId="99" priority="8">
      <formula>#REF!="mostrar"</formula>
    </cfRule>
  </conditionalFormatting>
  <conditionalFormatting sqref="B33">
    <cfRule type="expression" dxfId="98" priority="7">
      <formula>$M$68="mostrar"</formula>
    </cfRule>
  </conditionalFormatting>
  <conditionalFormatting sqref="B29">
    <cfRule type="expression" dxfId="97" priority="6">
      <formula>#REF!="mostrar"</formula>
    </cfRule>
  </conditionalFormatting>
  <conditionalFormatting sqref="B29">
    <cfRule type="expression" dxfId="96" priority="5">
      <formula>$M$68="mostrar"</formula>
    </cfRule>
  </conditionalFormatting>
  <conditionalFormatting sqref="B25">
    <cfRule type="expression" dxfId="95" priority="4">
      <formula>#REF!="mostrar"</formula>
    </cfRule>
  </conditionalFormatting>
  <conditionalFormatting sqref="B25">
    <cfRule type="expression" dxfId="94" priority="3">
      <formula>$M$68="mostrar"</formula>
    </cfRule>
  </conditionalFormatting>
  <conditionalFormatting sqref="B21">
    <cfRule type="expression" dxfId="93" priority="2">
      <formula>#REF!="mostrar"</formula>
    </cfRule>
  </conditionalFormatting>
  <conditionalFormatting sqref="B21">
    <cfRule type="expression" dxfId="9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DB99-FB16-494B-BA80-E0B6284A6C35}">
  <dimension ref="A1:AB180"/>
  <sheetViews>
    <sheetView showGridLines="0" showRowColHeaders="0" showRuler="0" showWhiteSpace="0" zoomScale="120" zoomScaleNormal="120" zoomScalePageLayoutView="120" workbookViewId="0">
      <selection activeCell="B19" sqref="B19:N19"/>
    </sheetView>
  </sheetViews>
  <sheetFormatPr baseColWidth="10" defaultColWidth="0" defaultRowHeight="0" customHeight="1" zeroHeight="1" x14ac:dyDescent="0.25"/>
  <cols>
    <col min="1" max="1" width="4.5703125" style="9" customWidth="1"/>
    <col min="2" max="15" width="5.42578125" style="16" customWidth="1"/>
    <col min="16" max="16" width="4.5703125" style="16" customWidth="1"/>
    <col min="17" max="17" width="9.28515625" style="9" hidden="1" customWidth="1"/>
    <col min="18" max="20" width="6.5703125" style="9" hidden="1" customWidth="1"/>
    <col min="21" max="23" width="2.7109375" style="9" hidden="1" customWidth="1"/>
    <col min="24" max="28" width="6.5703125" style="9" hidden="1" customWidth="1"/>
    <col min="29" max="16384" width="2.7109375" style="9" hidden="1"/>
  </cols>
  <sheetData>
    <row r="1" spans="2:17" ht="14.25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  <c r="M1" s="9"/>
      <c r="N1" s="9"/>
      <c r="O1" s="9"/>
      <c r="P1" s="9"/>
    </row>
    <row r="2" spans="2:17" ht="14.25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10"/>
      <c r="M2" s="10"/>
      <c r="N2" s="10"/>
      <c r="O2" s="10"/>
      <c r="P2" s="10"/>
      <c r="Q2" s="10"/>
    </row>
    <row r="3" spans="2:17" ht="14.25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9"/>
    </row>
    <row r="4" spans="2:17" ht="6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9"/>
    </row>
    <row r="5" spans="2:17" ht="15" x14ac:dyDescent="0.25">
      <c r="B5" s="76" t="s">
        <v>150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"/>
    </row>
    <row r="6" spans="2:17" ht="14.25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</row>
    <row r="7" spans="2:17" ht="14.25" x14ac:dyDescent="0.25">
      <c r="B7" s="44"/>
      <c r="C7" s="98" t="s">
        <v>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4"/>
      <c r="P7" s="9"/>
    </row>
    <row r="8" spans="2:17" s="19" customFormat="1" ht="14.25" x14ac:dyDescent="0.25">
      <c r="C8" s="96" t="s">
        <v>151</v>
      </c>
      <c r="D8" s="96"/>
      <c r="E8" s="96"/>
      <c r="F8" s="97" t="s">
        <v>152</v>
      </c>
      <c r="G8" s="97"/>
      <c r="H8" s="97"/>
      <c r="I8" s="96" t="s">
        <v>153</v>
      </c>
      <c r="J8" s="96"/>
      <c r="K8" s="96"/>
      <c r="L8" s="97" t="s">
        <v>154</v>
      </c>
      <c r="M8" s="97"/>
      <c r="N8" s="97"/>
      <c r="O8" s="45"/>
    </row>
    <row r="9" spans="2:17" s="19" customFormat="1" ht="14.25" x14ac:dyDescent="0.25">
      <c r="B9" s="46"/>
      <c r="C9" s="96" t="s">
        <v>155</v>
      </c>
      <c r="D9" s="96"/>
      <c r="E9" s="96"/>
      <c r="F9" s="95" t="s">
        <v>156</v>
      </c>
      <c r="G9" s="95"/>
      <c r="H9" s="95"/>
      <c r="I9" s="94" t="s">
        <v>157</v>
      </c>
      <c r="J9" s="94"/>
      <c r="K9" s="94"/>
      <c r="L9" s="95" t="s">
        <v>158</v>
      </c>
      <c r="M9" s="95"/>
      <c r="N9" s="95"/>
      <c r="O9" s="45"/>
    </row>
    <row r="10" spans="2:17" s="19" customFormat="1" ht="14.25" x14ac:dyDescent="0.25">
      <c r="B10" s="46"/>
      <c r="C10" s="94" t="s">
        <v>159</v>
      </c>
      <c r="D10" s="94"/>
      <c r="E10" s="94"/>
      <c r="F10" s="95" t="s">
        <v>160</v>
      </c>
      <c r="G10" s="95"/>
      <c r="H10" s="95"/>
      <c r="I10" s="94" t="s">
        <v>161</v>
      </c>
      <c r="J10" s="94"/>
      <c r="K10" s="94"/>
      <c r="L10" s="95" t="s">
        <v>162</v>
      </c>
      <c r="M10" s="95"/>
      <c r="N10" s="95"/>
      <c r="O10" s="14"/>
    </row>
    <row r="11" spans="2:17" s="19" customFormat="1" ht="14.25" x14ac:dyDescent="0.25">
      <c r="B11" s="46"/>
      <c r="C11" s="94" t="s">
        <v>163</v>
      </c>
      <c r="D11" s="94"/>
      <c r="E11" s="94"/>
      <c r="F11" s="95" t="s">
        <v>164</v>
      </c>
      <c r="G11" s="95"/>
      <c r="H11" s="95"/>
      <c r="I11" s="94" t="s">
        <v>165</v>
      </c>
      <c r="J11" s="94"/>
      <c r="K11" s="94"/>
      <c r="L11" s="95" t="s">
        <v>166</v>
      </c>
      <c r="M11" s="95"/>
      <c r="N11" s="95"/>
    </row>
    <row r="12" spans="2:17" s="19" customFormat="1" ht="14.25" x14ac:dyDescent="0.25">
      <c r="B12" s="46"/>
      <c r="C12" s="96" t="s">
        <v>167</v>
      </c>
      <c r="D12" s="96"/>
      <c r="E12" s="96"/>
      <c r="F12" s="97" t="s">
        <v>168</v>
      </c>
      <c r="G12" s="97"/>
      <c r="H12" s="97"/>
      <c r="I12" s="96" t="s">
        <v>118</v>
      </c>
      <c r="J12" s="96"/>
      <c r="K12" s="96"/>
      <c r="L12" s="97" t="s">
        <v>119</v>
      </c>
      <c r="M12" s="97"/>
      <c r="N12" s="97"/>
    </row>
    <row r="13" spans="2:17" s="19" customFormat="1" ht="14.25" x14ac:dyDescent="0.25">
      <c r="C13" s="94" t="s">
        <v>169</v>
      </c>
      <c r="D13" s="94"/>
      <c r="E13" s="94"/>
      <c r="F13" s="95" t="s">
        <v>170</v>
      </c>
      <c r="G13" s="95"/>
      <c r="H13" s="95"/>
      <c r="I13" s="94" t="s">
        <v>171</v>
      </c>
      <c r="J13" s="94"/>
      <c r="K13" s="94"/>
      <c r="L13" s="95" t="s">
        <v>172</v>
      </c>
      <c r="M13" s="95"/>
      <c r="N13" s="95"/>
      <c r="O13" s="14"/>
    </row>
    <row r="14" spans="2:17" ht="4.5" customHeight="1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9"/>
    </row>
    <row r="15" spans="2:17" ht="15" customHeight="1" x14ac:dyDescent="0.25">
      <c r="B15" s="78" t="s">
        <v>173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"/>
    </row>
    <row r="16" spans="2:17" ht="14.25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9"/>
    </row>
    <row r="17" spans="2:15" s="9" customFormat="1" ht="4.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2:15" s="9" customFormat="1" ht="14.25" x14ac:dyDescent="0.25">
      <c r="B18" s="9" t="s">
        <v>174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/>
    </row>
    <row r="19" spans="2:15" s="9" customFormat="1" ht="14.25" customHeight="1" x14ac:dyDescent="0.25">
      <c r="B19" s="65" t="s">
        <v>175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2"/>
    </row>
    <row r="20" spans="2:15" s="9" customFormat="1" ht="14.25" x14ac:dyDescent="0.25">
      <c r="B20" s="13" t="str">
        <f>IF(M60="mostrar","My friend John is painting his car and he lets me help him.","")</f>
        <v/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s="9" customFormat="1" ht="4.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s="9" customFormat="1" ht="14.25" x14ac:dyDescent="0.25">
      <c r="B22" s="9" t="s">
        <v>176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</row>
    <row r="23" spans="2:15" s="9" customFormat="1" ht="14.25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2"/>
    </row>
    <row r="24" spans="2:15" s="9" customFormat="1" ht="14.25" x14ac:dyDescent="0.25">
      <c r="B24" s="13" t="str">
        <f>IF(M60="mostrar","I need your hammer.Can you let me use it?","")</f>
        <v/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2:15" s="9" customFormat="1" ht="2.85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s="9" customFormat="1" ht="14.25" x14ac:dyDescent="0.25">
      <c r="B26" s="18" t="s">
        <v>177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5" s="9" customFormat="1" ht="14.25" x14ac:dyDescent="0.2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2"/>
    </row>
    <row r="28" spans="2:15" s="9" customFormat="1" ht="14.25" x14ac:dyDescent="0.25">
      <c r="B28" s="13" t="str">
        <f>IF(M60="mostrar","Your son is playing with his car and he is destroying it. You shouldn’t let him do it.","")</f>
        <v/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5" s="9" customFormat="1" ht="4.5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15" s="9" customFormat="1" ht="14.25" x14ac:dyDescent="0.25">
      <c r="B30" s="9" t="s">
        <v>178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</row>
    <row r="31" spans="2:15" s="9" customFormat="1" ht="14.25" x14ac:dyDescent="0.2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2"/>
    </row>
    <row r="32" spans="2:15" s="9" customFormat="1" ht="14.25" x14ac:dyDescent="0.25">
      <c r="B32" s="13" t="str">
        <f>IF(M60="mostrar","Let me call Mark. He is in the park with his children. He is playing with them.","")</f>
        <v/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9" customFormat="1" ht="4.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2:15" s="9" customFormat="1" ht="14.25" x14ac:dyDescent="0.25">
      <c r="B34" s="9" t="s">
        <v>179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/>
    </row>
    <row r="35" spans="2:15" s="9" customFormat="1" ht="14.25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2"/>
    </row>
    <row r="36" spans="2:15" s="9" customFormat="1" ht="14.25" x14ac:dyDescent="0.25">
      <c r="B36" s="13" t="str">
        <f>IF(M60="mostrar","Gina wants to go to the movies with her friends. Can you let her go with them?","")</f>
        <v/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2:15" s="9" customFormat="1" ht="4.5" customHeight="1" x14ac:dyDescent="0.25"/>
    <row r="38" spans="2:15" s="9" customFormat="1" ht="14.25" x14ac:dyDescent="0.25">
      <c r="B38" s="9" t="s">
        <v>180</v>
      </c>
      <c r="O38" s="10"/>
    </row>
    <row r="39" spans="2:15" s="9" customFormat="1" ht="14.25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2"/>
    </row>
    <row r="40" spans="2:15" s="9" customFormat="1" ht="14.25" x14ac:dyDescent="0.25">
      <c r="B40" s="13" t="str">
        <f>IF(M60="mostrar","Let’s eat! I want to eat burger and I want it with cheese, and you?","")</f>
        <v/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s="9" customFormat="1" ht="4.5" customHeight="1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s="9" customFormat="1" ht="14.25" x14ac:dyDescent="0.25">
      <c r="B42" s="9" t="s">
        <v>181</v>
      </c>
      <c r="O42" s="14"/>
    </row>
    <row r="43" spans="2:15" s="9" customFormat="1" ht="14.25" x14ac:dyDescent="0.2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12"/>
    </row>
    <row r="44" spans="2:15" s="9" customFormat="1" ht="14.25" x14ac:dyDescent="0.25">
      <c r="B44" s="13" t="str">
        <f>IF(M60="mostrar","I can’t let you come with me.","")</f>
        <v/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s="9" customFormat="1" ht="4.5" customHeight="1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s="9" customFormat="1" ht="14.25" x14ac:dyDescent="0.25">
      <c r="B46" s="9" t="s">
        <v>182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s="9" customFormat="1" ht="14.25" x14ac:dyDescent="0.2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12"/>
    </row>
    <row r="48" spans="2:15" s="9" customFormat="1" ht="14.25" x14ac:dyDescent="0.25">
      <c r="B48" s="13" t="str">
        <f>IF(M60="mostrar","We can’t let the dog eat the sofa. It’s destroying it.","")</f>
        <v/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6" ht="4.5" customHeight="1" x14ac:dyDescent="0.2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</row>
    <row r="50" spans="2:16" ht="14.25" x14ac:dyDescent="0.25">
      <c r="B50" s="9" t="s">
        <v>183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</row>
    <row r="51" spans="2:16" ht="14.25" x14ac:dyDescent="0.2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12"/>
      <c r="P51" s="9"/>
    </row>
    <row r="52" spans="2:16" ht="14.25" x14ac:dyDescent="0.25">
      <c r="B52" s="13" t="str">
        <f>IF(M60="mostrar","Should they let you go with me?","")</f>
        <v/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9"/>
    </row>
    <row r="53" spans="2:16" ht="4.5" customHeight="1" x14ac:dyDescent="0.2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/>
    </row>
    <row r="54" spans="2:16" ht="14.25" x14ac:dyDescent="0.25">
      <c r="B54" s="9" t="s">
        <v>184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</row>
    <row r="55" spans="2:16" ht="14.25" x14ac:dyDescent="0.2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12"/>
      <c r="P55" s="9"/>
    </row>
    <row r="56" spans="2:16" ht="14.25" x14ac:dyDescent="0.25">
      <c r="B56" s="13" t="str">
        <f>IF(M60="mostrar","Let’s do these exercises once and again.","")</f>
        <v/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9"/>
    </row>
    <row r="57" spans="2:16" ht="4.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9"/>
    </row>
    <row r="58" spans="2:16" ht="14.25" x14ac:dyDescent="0.25">
      <c r="B58" s="99" t="s">
        <v>185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10"/>
      <c r="P58" s="19"/>
    </row>
    <row r="59" spans="2:16" ht="4.5" customHeight="1" x14ac:dyDescent="0.25">
      <c r="B59" s="1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9"/>
    </row>
    <row r="60" spans="2:16" ht="14.25" x14ac:dyDescent="0.25">
      <c r="B60" s="85" t="s">
        <v>39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67"/>
      <c r="N60" s="67"/>
      <c r="O60" s="37"/>
      <c r="P60" s="19"/>
    </row>
    <row r="61" spans="2:16" ht="15" customHeight="1" x14ac:dyDescent="0.25">
      <c r="B61" s="63" t="s">
        <v>186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37"/>
    </row>
    <row r="62" spans="2:16" ht="14.25" x14ac:dyDescent="0.25">
      <c r="O62" s="37"/>
    </row>
    <row r="63" spans="2:16" ht="15" customHeight="1" x14ac:dyDescent="0.25">
      <c r="O63" s="37"/>
    </row>
    <row r="64" spans="2:16" ht="15" customHeight="1" x14ac:dyDescent="0.25">
      <c r="O64" s="37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T0grbgAZJK1isHVd8tQKB8NTq1oBQb8yXciNBZ8gypqxuC1w6uArXf3hc1FJzQoGC24PeygYXccCIPfTdC8V2A==" saltValue="WoI8OdBsl9b+iPVCrq8jZA==" spinCount="100000" sheet="1" objects="1" scenarios="1" selectLockedCells="1"/>
  <mergeCells count="41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43:N43"/>
    <mergeCell ref="C13:E13"/>
    <mergeCell ref="F13:H13"/>
    <mergeCell ref="I13:K13"/>
    <mergeCell ref="L13:N13"/>
    <mergeCell ref="B15:O16"/>
    <mergeCell ref="B19:N19"/>
    <mergeCell ref="B23:N23"/>
    <mergeCell ref="B27:N27"/>
    <mergeCell ref="B31:N31"/>
    <mergeCell ref="B35:N35"/>
    <mergeCell ref="B39:N39"/>
    <mergeCell ref="B61:N61"/>
    <mergeCell ref="B47:N47"/>
    <mergeCell ref="B51:N51"/>
    <mergeCell ref="B55:N55"/>
    <mergeCell ref="B58:N58"/>
    <mergeCell ref="B60:L60"/>
    <mergeCell ref="M60:N60"/>
  </mergeCells>
  <conditionalFormatting sqref="B56">
    <cfRule type="expression" dxfId="91" priority="20">
      <formula>#REF!="mostrar"</formula>
    </cfRule>
  </conditionalFormatting>
  <conditionalFormatting sqref="B56">
    <cfRule type="expression" dxfId="90" priority="19">
      <formula>$M$68="mostrar"</formula>
    </cfRule>
  </conditionalFormatting>
  <conditionalFormatting sqref="B52">
    <cfRule type="expression" dxfId="89" priority="18">
      <formula>#REF!="mostrar"</formula>
    </cfRule>
  </conditionalFormatting>
  <conditionalFormatting sqref="B52">
    <cfRule type="expression" dxfId="88" priority="17">
      <formula>$M$68="mostrar"</formula>
    </cfRule>
  </conditionalFormatting>
  <conditionalFormatting sqref="B48">
    <cfRule type="expression" dxfId="87" priority="16">
      <formula>#REF!="mostrar"</formula>
    </cfRule>
  </conditionalFormatting>
  <conditionalFormatting sqref="B48">
    <cfRule type="expression" dxfId="86" priority="15">
      <formula>$M$68="mostrar"</formula>
    </cfRule>
  </conditionalFormatting>
  <conditionalFormatting sqref="B44">
    <cfRule type="expression" dxfId="85" priority="14">
      <formula>#REF!="mostrar"</formula>
    </cfRule>
  </conditionalFormatting>
  <conditionalFormatting sqref="B44">
    <cfRule type="expression" dxfId="84" priority="13">
      <formula>$M$68="mostrar"</formula>
    </cfRule>
  </conditionalFormatting>
  <conditionalFormatting sqref="B40">
    <cfRule type="expression" dxfId="83" priority="12">
      <formula>#REF!="mostrar"</formula>
    </cfRule>
  </conditionalFormatting>
  <conditionalFormatting sqref="B40">
    <cfRule type="expression" dxfId="82" priority="11">
      <formula>$M$68="mostrar"</formula>
    </cfRule>
  </conditionalFormatting>
  <conditionalFormatting sqref="B36">
    <cfRule type="expression" dxfId="81" priority="10">
      <formula>#REF!="mostrar"</formula>
    </cfRule>
  </conditionalFormatting>
  <conditionalFormatting sqref="B36">
    <cfRule type="expression" dxfId="80" priority="9">
      <formula>$M$68="mostrar"</formula>
    </cfRule>
  </conditionalFormatting>
  <conditionalFormatting sqref="B32">
    <cfRule type="expression" dxfId="79" priority="8">
      <formula>#REF!="mostrar"</formula>
    </cfRule>
  </conditionalFormatting>
  <conditionalFormatting sqref="B32">
    <cfRule type="expression" dxfId="78" priority="7">
      <formula>$M$68="mostrar"</formula>
    </cfRule>
  </conditionalFormatting>
  <conditionalFormatting sqref="B28">
    <cfRule type="expression" dxfId="77" priority="6">
      <formula>#REF!="mostrar"</formula>
    </cfRule>
  </conditionalFormatting>
  <conditionalFormatting sqref="B28">
    <cfRule type="expression" dxfId="76" priority="5">
      <formula>$M$68="mostrar"</formula>
    </cfRule>
  </conditionalFormatting>
  <conditionalFormatting sqref="B24">
    <cfRule type="expression" dxfId="75" priority="4">
      <formula>#REF!="mostrar"</formula>
    </cfRule>
  </conditionalFormatting>
  <conditionalFormatting sqref="B24">
    <cfRule type="expression" dxfId="74" priority="3">
      <formula>$M$68="mostrar"</formula>
    </cfRule>
  </conditionalFormatting>
  <conditionalFormatting sqref="B20">
    <cfRule type="expression" dxfId="73" priority="2">
      <formula>#REF!="mostrar"</formula>
    </cfRule>
  </conditionalFormatting>
  <conditionalFormatting sqref="B20">
    <cfRule type="expression" dxfId="7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901A-1030-4BAC-BAFF-AE522D43718A}">
  <dimension ref="A1:AB180"/>
  <sheetViews>
    <sheetView showGridLines="0" showRowColHeaders="0" showRuler="0" showWhiteSpace="0" zoomScale="120" zoomScaleNormal="120" zoomScalePageLayoutView="120" workbookViewId="0">
      <selection activeCell="C21" sqref="C21:O21"/>
    </sheetView>
  </sheetViews>
  <sheetFormatPr baseColWidth="10" defaultColWidth="0" defaultRowHeight="0" customHeight="1" zeroHeight="1" x14ac:dyDescent="0.25"/>
  <cols>
    <col min="1" max="1" width="4.5703125" style="9" customWidth="1"/>
    <col min="2" max="15" width="5.42578125" style="16" customWidth="1"/>
    <col min="16" max="16" width="4.5703125" style="16" customWidth="1"/>
    <col min="17" max="17" width="9.28515625" style="9" hidden="1" customWidth="1"/>
    <col min="18" max="20" width="6.5703125" style="9" hidden="1" customWidth="1"/>
    <col min="21" max="23" width="2.7109375" style="9" hidden="1" customWidth="1"/>
    <col min="24" max="28" width="6.5703125" style="9" hidden="1" customWidth="1"/>
    <col min="29" max="16384" width="2.7109375" style="9" hidden="1"/>
  </cols>
  <sheetData>
    <row r="1" spans="2:17" ht="14.25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  <c r="M1" s="9"/>
      <c r="N1" s="9"/>
      <c r="O1" s="9"/>
      <c r="P1" s="9"/>
    </row>
    <row r="2" spans="2:17" ht="14.25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10"/>
      <c r="M2" s="10"/>
      <c r="N2" s="10"/>
      <c r="O2" s="10"/>
      <c r="P2" s="10"/>
      <c r="Q2" s="10"/>
    </row>
    <row r="3" spans="2:17" ht="14.25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9"/>
    </row>
    <row r="4" spans="2:17" ht="6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9"/>
    </row>
    <row r="5" spans="2:17" ht="15" x14ac:dyDescent="0.25">
      <c r="B5" s="76" t="s">
        <v>150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"/>
    </row>
    <row r="6" spans="2:17" ht="14.25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</row>
    <row r="7" spans="2:17" ht="14.25" x14ac:dyDescent="0.25">
      <c r="B7" s="44"/>
      <c r="C7" s="98" t="s">
        <v>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44"/>
      <c r="P7" s="9"/>
    </row>
    <row r="8" spans="2:17" s="19" customFormat="1" ht="14.25" x14ac:dyDescent="0.25">
      <c r="C8" s="96" t="s">
        <v>151</v>
      </c>
      <c r="D8" s="96"/>
      <c r="E8" s="96"/>
      <c r="F8" s="97" t="s">
        <v>152</v>
      </c>
      <c r="G8" s="97"/>
      <c r="H8" s="97"/>
      <c r="I8" s="96" t="s">
        <v>153</v>
      </c>
      <c r="J8" s="96"/>
      <c r="K8" s="96"/>
      <c r="L8" s="97" t="s">
        <v>154</v>
      </c>
      <c r="M8" s="97"/>
      <c r="N8" s="97"/>
      <c r="O8" s="45"/>
    </row>
    <row r="9" spans="2:17" s="19" customFormat="1" ht="14.25" x14ac:dyDescent="0.25">
      <c r="B9" s="46"/>
      <c r="C9" s="96" t="s">
        <v>155</v>
      </c>
      <c r="D9" s="96"/>
      <c r="E9" s="96"/>
      <c r="F9" s="95" t="s">
        <v>156</v>
      </c>
      <c r="G9" s="95"/>
      <c r="H9" s="95"/>
      <c r="I9" s="94" t="s">
        <v>157</v>
      </c>
      <c r="J9" s="94"/>
      <c r="K9" s="94"/>
      <c r="L9" s="95" t="s">
        <v>158</v>
      </c>
      <c r="M9" s="95"/>
      <c r="N9" s="95"/>
      <c r="O9" s="45"/>
    </row>
    <row r="10" spans="2:17" s="19" customFormat="1" ht="14.25" x14ac:dyDescent="0.25">
      <c r="B10" s="46"/>
      <c r="C10" s="94" t="s">
        <v>159</v>
      </c>
      <c r="D10" s="94"/>
      <c r="E10" s="94"/>
      <c r="F10" s="95" t="s">
        <v>160</v>
      </c>
      <c r="G10" s="95"/>
      <c r="H10" s="95"/>
      <c r="I10" s="94" t="s">
        <v>161</v>
      </c>
      <c r="J10" s="94"/>
      <c r="K10" s="94"/>
      <c r="L10" s="95" t="s">
        <v>162</v>
      </c>
      <c r="M10" s="95"/>
      <c r="N10" s="95"/>
      <c r="O10" s="14"/>
    </row>
    <row r="11" spans="2:17" s="19" customFormat="1" ht="14.25" x14ac:dyDescent="0.25">
      <c r="B11" s="46"/>
      <c r="C11" s="94" t="s">
        <v>163</v>
      </c>
      <c r="D11" s="94"/>
      <c r="E11" s="94"/>
      <c r="F11" s="95" t="s">
        <v>164</v>
      </c>
      <c r="G11" s="95"/>
      <c r="H11" s="95"/>
      <c r="I11" s="94" t="s">
        <v>165</v>
      </c>
      <c r="J11" s="94"/>
      <c r="K11" s="94"/>
      <c r="L11" s="95" t="s">
        <v>166</v>
      </c>
      <c r="M11" s="95"/>
      <c r="N11" s="95"/>
    </row>
    <row r="12" spans="2:17" s="19" customFormat="1" ht="14.25" x14ac:dyDescent="0.25">
      <c r="B12" s="46"/>
      <c r="C12" s="96" t="s">
        <v>167</v>
      </c>
      <c r="D12" s="96"/>
      <c r="E12" s="96"/>
      <c r="F12" s="97" t="s">
        <v>168</v>
      </c>
      <c r="G12" s="97"/>
      <c r="H12" s="97"/>
      <c r="I12" s="96" t="s">
        <v>118</v>
      </c>
      <c r="J12" s="96"/>
      <c r="K12" s="96"/>
      <c r="L12" s="97" t="s">
        <v>119</v>
      </c>
      <c r="M12" s="97"/>
      <c r="N12" s="97"/>
    </row>
    <row r="13" spans="2:17" s="19" customFormat="1" ht="14.25" x14ac:dyDescent="0.25">
      <c r="C13" s="94" t="s">
        <v>169</v>
      </c>
      <c r="D13" s="94"/>
      <c r="E13" s="94"/>
      <c r="F13" s="95" t="s">
        <v>170</v>
      </c>
      <c r="G13" s="95"/>
      <c r="H13" s="95"/>
      <c r="I13" s="94" t="s">
        <v>171</v>
      </c>
      <c r="J13" s="94"/>
      <c r="K13" s="94"/>
      <c r="L13" s="95" t="s">
        <v>172</v>
      </c>
      <c r="M13" s="95"/>
      <c r="N13" s="95"/>
      <c r="O13" s="14"/>
    </row>
    <row r="14" spans="2:17" ht="4.5" customHeight="1" x14ac:dyDescent="0.2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9"/>
    </row>
    <row r="15" spans="2:17" ht="15" customHeight="1" x14ac:dyDescent="0.25">
      <c r="B15" s="78" t="s">
        <v>173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"/>
    </row>
    <row r="16" spans="2:17" ht="14.25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9"/>
    </row>
    <row r="17" spans="2:15" s="9" customFormat="1" ht="4.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2:15" s="9" customFormat="1" ht="14.25" x14ac:dyDescent="0.25">
      <c r="B18" s="9" t="s">
        <v>174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/>
    </row>
    <row r="19" spans="2:15" s="9" customFormat="1" ht="14.25" customHeight="1" x14ac:dyDescent="0.25">
      <c r="B19" s="81" t="s">
        <v>187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12"/>
    </row>
    <row r="20" spans="2:15" s="9" customFormat="1" ht="14.25" x14ac:dyDescent="0.25">
      <c r="B20" s="13" t="str">
        <f>IF(M60="mostrar","My friend John is painting his car and he lets me help him.","")</f>
        <v/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5" s="9" customFormat="1" ht="4.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s="9" customFormat="1" ht="14.25" x14ac:dyDescent="0.25">
      <c r="B22" s="9" t="s">
        <v>176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6"/>
    </row>
    <row r="23" spans="2:15" s="9" customFormat="1" ht="14.25" x14ac:dyDescent="0.25">
      <c r="B23" s="81" t="s">
        <v>188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2"/>
    </row>
    <row r="24" spans="2:15" s="9" customFormat="1" ht="14.25" x14ac:dyDescent="0.25">
      <c r="B24" s="13" t="str">
        <f>IF(M60="mostrar","I need your hammer.Can you let me use it?","")</f>
        <v/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2:15" s="9" customFormat="1" ht="2.85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s="9" customFormat="1" ht="14.25" x14ac:dyDescent="0.25">
      <c r="B26" s="18" t="s">
        <v>177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2:15" s="9" customFormat="1" ht="14.25" x14ac:dyDescent="0.25">
      <c r="B27" s="81" t="s">
        <v>189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2"/>
    </row>
    <row r="28" spans="2:15" s="9" customFormat="1" ht="14.25" x14ac:dyDescent="0.25">
      <c r="B28" s="13" t="str">
        <f>IF(M60="mostrar","Your son is playing with his car and he is destroying it. You shouldn’t let him do it.","")</f>
        <v/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5" s="9" customFormat="1" ht="4.5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15" s="9" customFormat="1" ht="14.25" x14ac:dyDescent="0.25">
      <c r="B30" s="9" t="s">
        <v>178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6"/>
    </row>
    <row r="31" spans="2:15" s="9" customFormat="1" ht="14.25" x14ac:dyDescent="0.25">
      <c r="B31" s="81" t="s">
        <v>190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12"/>
    </row>
    <row r="32" spans="2:15" s="9" customFormat="1" ht="14.25" x14ac:dyDescent="0.25">
      <c r="B32" s="13" t="str">
        <f>IF(M60="mostrar","Let me call Mark. He is in the park with his children. He is playing with them.","")</f>
        <v/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9" customFormat="1" ht="4.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2:15" s="9" customFormat="1" ht="14.25" x14ac:dyDescent="0.25">
      <c r="B34" s="9" t="s">
        <v>179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/>
    </row>
    <row r="35" spans="2:15" s="9" customFormat="1" ht="14.25" x14ac:dyDescent="0.25">
      <c r="B35" s="81" t="s">
        <v>191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2"/>
    </row>
    <row r="36" spans="2:15" s="9" customFormat="1" ht="14.25" x14ac:dyDescent="0.25">
      <c r="B36" s="13" t="str">
        <f>IF(M60="mostrar","Gina wants to go to the movies with her friends. Can you let her go with them?","")</f>
        <v/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2:15" s="9" customFormat="1" ht="4.5" customHeight="1" x14ac:dyDescent="0.25"/>
    <row r="38" spans="2:15" s="9" customFormat="1" ht="14.25" x14ac:dyDescent="0.25">
      <c r="B38" s="9" t="s">
        <v>180</v>
      </c>
      <c r="O38" s="10"/>
    </row>
    <row r="39" spans="2:15" s="9" customFormat="1" ht="14.25" x14ac:dyDescent="0.25">
      <c r="B39" s="81" t="s">
        <v>192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12"/>
    </row>
    <row r="40" spans="2:15" s="9" customFormat="1" ht="14.25" x14ac:dyDescent="0.25">
      <c r="B40" s="13" t="str">
        <f>IF(M60="mostrar","Let’s eat! I want to eat burger and I want it with cheese, and you?","")</f>
        <v/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s="9" customFormat="1" ht="4.5" customHeight="1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s="9" customFormat="1" ht="14.25" x14ac:dyDescent="0.25">
      <c r="B42" s="9" t="s">
        <v>181</v>
      </c>
      <c r="O42" s="14"/>
    </row>
    <row r="43" spans="2:15" s="9" customFormat="1" ht="14.25" x14ac:dyDescent="0.25">
      <c r="B43" s="81" t="s">
        <v>193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2"/>
    </row>
    <row r="44" spans="2:15" s="9" customFormat="1" ht="14.25" x14ac:dyDescent="0.25">
      <c r="B44" s="13" t="str">
        <f>IF(M60="mostrar","I can’t let you come with me.","")</f>
        <v/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s="9" customFormat="1" ht="4.5" customHeight="1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s="9" customFormat="1" ht="14.25" x14ac:dyDescent="0.25">
      <c r="B46" s="9" t="s">
        <v>182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s="9" customFormat="1" ht="14.25" x14ac:dyDescent="0.25">
      <c r="B47" s="81" t="s">
        <v>194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12"/>
    </row>
    <row r="48" spans="2:15" s="9" customFormat="1" ht="14.25" x14ac:dyDescent="0.25">
      <c r="B48" s="13" t="str">
        <f>IF(M60="mostrar","We can’t let the dog eat the sofa. It’s destroying it.","")</f>
        <v/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6" ht="4.5" customHeight="1" x14ac:dyDescent="0.2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9"/>
    </row>
    <row r="50" spans="2:16" ht="14.25" x14ac:dyDescent="0.25">
      <c r="B50" s="9" t="s">
        <v>183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</row>
    <row r="51" spans="2:16" ht="14.25" x14ac:dyDescent="0.25">
      <c r="B51" s="81" t="s">
        <v>195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12"/>
      <c r="P51" s="9"/>
    </row>
    <row r="52" spans="2:16" ht="14.25" x14ac:dyDescent="0.25">
      <c r="B52" s="13" t="str">
        <f>IF(M60="mostrar","Should they let you go with me?","")</f>
        <v/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9"/>
    </row>
    <row r="53" spans="2:16" ht="4.5" customHeight="1" x14ac:dyDescent="0.2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/>
    </row>
    <row r="54" spans="2:16" ht="14.25" x14ac:dyDescent="0.25">
      <c r="B54" s="9" t="s">
        <v>184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</row>
    <row r="55" spans="2:16" ht="14.25" x14ac:dyDescent="0.25">
      <c r="B55" s="81" t="s">
        <v>196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12"/>
      <c r="P55" s="9"/>
    </row>
    <row r="56" spans="2:16" ht="14.25" x14ac:dyDescent="0.25">
      <c r="B56" s="13" t="str">
        <f>IF(M60="mostrar","Let’s do these exercises once and again.","")</f>
        <v/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9"/>
    </row>
    <row r="57" spans="2:16" ht="4.5" customHeight="1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9"/>
    </row>
    <row r="58" spans="2:16" ht="14.25" x14ac:dyDescent="0.25">
      <c r="B58" s="99" t="s">
        <v>185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10"/>
      <c r="P58" s="19"/>
    </row>
    <row r="59" spans="2:16" ht="4.5" customHeight="1" x14ac:dyDescent="0.25">
      <c r="B59" s="1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9"/>
    </row>
    <row r="60" spans="2:16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37"/>
      <c r="P60" s="19"/>
    </row>
    <row r="61" spans="2:16" ht="15" customHeight="1" x14ac:dyDescent="0.25">
      <c r="B61" s="82" t="s">
        <v>51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2:16" ht="14.25" x14ac:dyDescent="0.25">
      <c r="O62" s="37"/>
    </row>
    <row r="63" spans="2:16" ht="15" customHeight="1" x14ac:dyDescent="0.25">
      <c r="O63" s="37"/>
    </row>
    <row r="64" spans="2:16" ht="15" customHeight="1" x14ac:dyDescent="0.25">
      <c r="O64" s="37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87qHPmoN+BEHGgHrZzeYlIfRa7FaF01krTm9yUl1CbP7cc0CAAFafNuT0JXM8PylrnwROwJ/D/ZRl/WVesSzog==" saltValue="qhptbTWZHifebjHUyVas7Q==" spinCount="100000" sheet="1" objects="1" scenarios="1" selectLockedCells="1" selectUnlockedCells="1"/>
  <mergeCells count="39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43:N43"/>
    <mergeCell ref="C13:E13"/>
    <mergeCell ref="F13:H13"/>
    <mergeCell ref="I13:K13"/>
    <mergeCell ref="L13:N13"/>
    <mergeCell ref="B15:O16"/>
    <mergeCell ref="B19:N19"/>
    <mergeCell ref="B23:N23"/>
    <mergeCell ref="B27:N27"/>
    <mergeCell ref="B31:N31"/>
    <mergeCell ref="B35:N35"/>
    <mergeCell ref="B39:N39"/>
    <mergeCell ref="B47:N47"/>
    <mergeCell ref="B51:N51"/>
    <mergeCell ref="B55:N55"/>
    <mergeCell ref="B58:N58"/>
    <mergeCell ref="B61:O61"/>
  </mergeCells>
  <conditionalFormatting sqref="B56">
    <cfRule type="expression" dxfId="71" priority="20">
      <formula>#REF!="mostrar"</formula>
    </cfRule>
  </conditionalFormatting>
  <conditionalFormatting sqref="B56">
    <cfRule type="expression" dxfId="70" priority="19">
      <formula>$M$68="mostrar"</formula>
    </cfRule>
  </conditionalFormatting>
  <conditionalFormatting sqref="B52">
    <cfRule type="expression" dxfId="69" priority="18">
      <formula>#REF!="mostrar"</formula>
    </cfRule>
  </conditionalFormatting>
  <conditionalFormatting sqref="B52">
    <cfRule type="expression" dxfId="68" priority="17">
      <formula>$M$68="mostrar"</formula>
    </cfRule>
  </conditionalFormatting>
  <conditionalFormatting sqref="B48">
    <cfRule type="expression" dxfId="67" priority="16">
      <formula>#REF!="mostrar"</formula>
    </cfRule>
  </conditionalFormatting>
  <conditionalFormatting sqref="B48">
    <cfRule type="expression" dxfId="66" priority="15">
      <formula>$M$68="mostrar"</formula>
    </cfRule>
  </conditionalFormatting>
  <conditionalFormatting sqref="B44">
    <cfRule type="expression" dxfId="65" priority="14">
      <formula>#REF!="mostrar"</formula>
    </cfRule>
  </conditionalFormatting>
  <conditionalFormatting sqref="B44">
    <cfRule type="expression" dxfId="64" priority="13">
      <formula>$M$68="mostrar"</formula>
    </cfRule>
  </conditionalFormatting>
  <conditionalFormatting sqref="B40">
    <cfRule type="expression" dxfId="63" priority="12">
      <formula>#REF!="mostrar"</formula>
    </cfRule>
  </conditionalFormatting>
  <conditionalFormatting sqref="B40">
    <cfRule type="expression" dxfId="62" priority="11">
      <formula>$M$68="mostrar"</formula>
    </cfRule>
  </conditionalFormatting>
  <conditionalFormatting sqref="B36">
    <cfRule type="expression" dxfId="61" priority="10">
      <formula>#REF!="mostrar"</formula>
    </cfRule>
  </conditionalFormatting>
  <conditionalFormatting sqref="B36">
    <cfRule type="expression" dxfId="60" priority="9">
      <formula>$M$68="mostrar"</formula>
    </cfRule>
  </conditionalFormatting>
  <conditionalFormatting sqref="B32">
    <cfRule type="expression" dxfId="59" priority="8">
      <formula>#REF!="mostrar"</formula>
    </cfRule>
  </conditionalFormatting>
  <conditionalFormatting sqref="B32">
    <cfRule type="expression" dxfId="58" priority="7">
      <formula>$M$68="mostrar"</formula>
    </cfRule>
  </conditionalFormatting>
  <conditionalFormatting sqref="B28">
    <cfRule type="expression" dxfId="57" priority="6">
      <formula>#REF!="mostrar"</formula>
    </cfRule>
  </conditionalFormatting>
  <conditionalFormatting sqref="B28">
    <cfRule type="expression" dxfId="56" priority="5">
      <formula>$M$68="mostrar"</formula>
    </cfRule>
  </conditionalFormatting>
  <conditionalFormatting sqref="B24">
    <cfRule type="expression" dxfId="55" priority="4">
      <formula>#REF!="mostrar"</formula>
    </cfRule>
  </conditionalFormatting>
  <conditionalFormatting sqref="B24">
    <cfRule type="expression" dxfId="54" priority="3">
      <formula>$M$68="mostrar"</formula>
    </cfRule>
  </conditionalFormatting>
  <conditionalFormatting sqref="B20">
    <cfRule type="expression" dxfId="53" priority="2">
      <formula>#REF!="mostrar"</formula>
    </cfRule>
  </conditionalFormatting>
  <conditionalFormatting sqref="B20">
    <cfRule type="expression" dxfId="52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6BB6-CCCB-438B-B2AD-25BBA71617F0}">
  <dimension ref="A1:Q274"/>
  <sheetViews>
    <sheetView showGridLines="0" showRowColHeaders="0" showRuler="0" showWhiteSpace="0" zoomScale="130" zoomScaleNormal="130" workbookViewId="0">
      <selection activeCell="C20" sqref="C20:O20"/>
    </sheetView>
  </sheetViews>
  <sheetFormatPr baseColWidth="10" defaultColWidth="0" defaultRowHeight="0" customHeight="1" zeroHeight="1" x14ac:dyDescent="0.25"/>
  <cols>
    <col min="1" max="1" width="1.42578125" style="51" customWidth="1"/>
    <col min="2" max="16" width="5.42578125" style="62" customWidth="1"/>
    <col min="17" max="17" width="1.42578125" style="51" customWidth="1"/>
    <col min="18" max="16384" width="4.85546875" style="51" hidden="1"/>
  </cols>
  <sheetData>
    <row r="1" spans="2:16" ht="14.25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  <c r="N1" s="51"/>
      <c r="O1" s="51"/>
      <c r="P1" s="51"/>
    </row>
    <row r="2" spans="2:16" ht="14.25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2"/>
      <c r="M2" s="52"/>
      <c r="N2" s="52"/>
      <c r="O2" s="52"/>
      <c r="P2" s="52"/>
    </row>
    <row r="3" spans="2:16" ht="14.25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1"/>
    </row>
    <row r="4" spans="2:16" ht="5.0999999999999996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1"/>
    </row>
    <row r="5" spans="2:16" ht="15" x14ac:dyDescent="0.25">
      <c r="B5" s="76" t="s">
        <v>197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54"/>
    </row>
    <row r="6" spans="2:16" ht="5.25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2:16" ht="14.25" customHeight="1" x14ac:dyDescent="0.25">
      <c r="B7" s="78" t="s">
        <v>198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2:16" s="55" customFormat="1" ht="14.25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s="55" customFormat="1" ht="5.25" customHeight="1" x14ac:dyDescent="0.25">
      <c r="B9" s="56"/>
      <c r="C9" s="57"/>
      <c r="D9" s="57"/>
      <c r="E9" s="57"/>
      <c r="F9" s="50"/>
      <c r="G9" s="50"/>
      <c r="H9" s="50"/>
      <c r="I9" s="57"/>
      <c r="J9" s="57"/>
      <c r="K9" s="57"/>
      <c r="L9" s="50"/>
      <c r="M9" s="50"/>
      <c r="N9" s="50"/>
      <c r="O9" s="50"/>
    </row>
    <row r="10" spans="2:16" s="55" customFormat="1" ht="1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2:16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2:16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2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2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ht="5.25" customHeight="1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15" customHeight="1" x14ac:dyDescent="0.25">
      <c r="B16" s="78" t="s">
        <v>199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7" ht="14.25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7" ht="5.25" customHeight="1" x14ac:dyDescent="0.25">
      <c r="B18" s="5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1"/>
    </row>
    <row r="19" spans="2:17" ht="15" x14ac:dyDescent="0.25">
      <c r="B19" s="51"/>
      <c r="C19" s="51" t="s">
        <v>200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2"/>
      <c r="P19"/>
      <c r="Q19"/>
    </row>
    <row r="20" spans="2:17" ht="14.25" customHeight="1" x14ac:dyDescent="0.25">
      <c r="B20" s="51"/>
      <c r="C20" s="84" t="s">
        <v>201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/>
      <c r="Q20"/>
    </row>
    <row r="21" spans="2:17" s="9" customFormat="1" ht="15" x14ac:dyDescent="0.25">
      <c r="C21" s="13" t="str">
        <f>IF(N71="mostrar","No, because Mary lives with her husband.","")</f>
        <v/>
      </c>
      <c r="P21"/>
      <c r="Q21"/>
    </row>
    <row r="22" spans="2:17" ht="5.25" customHeight="1" x14ac:dyDescent="0.25">
      <c r="B22" s="5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/>
      <c r="Q22"/>
    </row>
    <row r="23" spans="2:17" ht="15" x14ac:dyDescent="0.25">
      <c r="B23" s="51"/>
      <c r="C23" s="58" t="s">
        <v>202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1"/>
      <c r="P23"/>
      <c r="Q23"/>
    </row>
    <row r="24" spans="2:17" ht="15" customHeight="1" x14ac:dyDescent="0.25">
      <c r="B24" s="51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/>
      <c r="Q24"/>
    </row>
    <row r="25" spans="2:17" s="9" customFormat="1" ht="15" x14ac:dyDescent="0.25">
      <c r="C25" s="13" t="str">
        <f>IF(N71="mostrar","Yes, she does. / Yes, she loves him.","")</f>
        <v/>
      </c>
      <c r="P25"/>
      <c r="Q25"/>
    </row>
    <row r="26" spans="2:17" ht="5.25" customHeight="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/>
      <c r="Q26"/>
    </row>
    <row r="27" spans="2:17" ht="15" x14ac:dyDescent="0.25">
      <c r="B27" s="51"/>
      <c r="C27" s="51" t="s">
        <v>203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</row>
    <row r="28" spans="2:17" ht="15" x14ac:dyDescent="0.25">
      <c r="B28" s="51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/>
      <c r="Q28"/>
    </row>
    <row r="29" spans="2:17" s="9" customFormat="1" ht="15" x14ac:dyDescent="0.25">
      <c r="C29" s="13" t="str">
        <f>IF(N71="mostrar","No, because they have a small house.","")</f>
        <v/>
      </c>
      <c r="P29"/>
      <c r="Q29"/>
    </row>
    <row r="30" spans="2:17" ht="5.25" customHeight="1" x14ac:dyDescent="0.25">
      <c r="B30" s="5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1"/>
      <c r="P30"/>
      <c r="Q30"/>
    </row>
    <row r="31" spans="2:17" ht="15" x14ac:dyDescent="0.25">
      <c r="B31" s="51"/>
      <c r="C31" s="58" t="s">
        <v>204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1"/>
      <c r="P31"/>
      <c r="Q31"/>
    </row>
    <row r="32" spans="2:17" ht="15" x14ac:dyDescent="0.25">
      <c r="B32" s="51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/>
      <c r="Q32"/>
    </row>
    <row r="33" spans="3:17" s="9" customFormat="1" ht="15" x14ac:dyDescent="0.25">
      <c r="C33" s="13" t="str">
        <f>IF(N71="mostrar","Yes, they do. / Yes, they like it.","")</f>
        <v/>
      </c>
      <c r="P33"/>
      <c r="Q33"/>
    </row>
    <row r="34" spans="3:17" s="51" customFormat="1" ht="5.25" customHeight="1" x14ac:dyDescent="0.2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</row>
    <row r="35" spans="3:17" s="51" customFormat="1" ht="15" x14ac:dyDescent="0.25">
      <c r="C35" s="58" t="s">
        <v>205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P35"/>
      <c r="Q35"/>
    </row>
    <row r="36" spans="3:17" s="51" customFormat="1" ht="14.25" customHeight="1" x14ac:dyDescent="0.25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/>
      <c r="Q36"/>
    </row>
    <row r="37" spans="3:17" s="9" customFormat="1" ht="15" x14ac:dyDescent="0.25">
      <c r="C37" s="13" t="str">
        <f>IF(N71="mostrar","No, because they have a dog.","")</f>
        <v/>
      </c>
      <c r="P37"/>
      <c r="Q37"/>
    </row>
    <row r="38" spans="3:17" s="51" customFormat="1" ht="5.25" customHeight="1" x14ac:dyDescent="0.2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</row>
    <row r="39" spans="3:17" s="51" customFormat="1" ht="15" x14ac:dyDescent="0.25">
      <c r="C39" s="51" t="s">
        <v>206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</row>
    <row r="40" spans="3:17" s="51" customFormat="1" ht="14.25" customHeight="1" x14ac:dyDescent="0.25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/>
      <c r="Q40"/>
    </row>
    <row r="41" spans="3:17" s="9" customFormat="1" ht="15" x14ac:dyDescent="0.25">
      <c r="C41" s="13" t="str">
        <f>IF(N71="mostrar","No, because the dog has a red ball.","")</f>
        <v/>
      </c>
      <c r="P41"/>
      <c r="Q41"/>
    </row>
    <row r="42" spans="3:17" s="51" customFormat="1" ht="5.25" customHeight="1" x14ac:dyDescent="0.2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/>
      <c r="Q42"/>
    </row>
    <row r="43" spans="3:17" s="51" customFormat="1" ht="15" x14ac:dyDescent="0.25">
      <c r="C43" s="51" t="s">
        <v>207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/>
      <c r="Q43"/>
    </row>
    <row r="44" spans="3:17" s="51" customFormat="1" ht="14.25" customHeight="1" x14ac:dyDescent="0.25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/>
      <c r="Q44"/>
    </row>
    <row r="45" spans="3:17" s="9" customFormat="1" ht="15" x14ac:dyDescent="0.25">
      <c r="C45" s="13" t="str">
        <f>IF(N71="mostrar","The dog is really big. / It’s really big.","")</f>
        <v/>
      </c>
      <c r="P45"/>
      <c r="Q45"/>
    </row>
    <row r="46" spans="3:17" s="51" customFormat="1" ht="5.25" customHeight="1" x14ac:dyDescent="0.2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52"/>
      <c r="P46"/>
      <c r="Q46"/>
    </row>
    <row r="47" spans="3:17" s="51" customFormat="1" ht="15" x14ac:dyDescent="0.25">
      <c r="C47" s="51" t="s">
        <v>208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</row>
    <row r="48" spans="3:17" s="51" customFormat="1" ht="14.25" customHeight="1" x14ac:dyDescent="0.25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/>
      <c r="Q48"/>
    </row>
    <row r="49" spans="3:17" s="9" customFormat="1" ht="15" x14ac:dyDescent="0.25">
      <c r="C49" s="13" t="str">
        <f>IF(N71="mostrar","It plays with the ball all day.","")</f>
        <v/>
      </c>
      <c r="P49"/>
      <c r="Q49"/>
    </row>
    <row r="50" spans="3:17" s="51" customFormat="1" ht="5.25" customHeight="1" x14ac:dyDescent="0.2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P50"/>
      <c r="Q50"/>
    </row>
    <row r="51" spans="3:17" s="51" customFormat="1" ht="15" x14ac:dyDescent="0.25">
      <c r="C51" s="51" t="s">
        <v>209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</row>
    <row r="52" spans="3:17" s="51" customFormat="1" ht="14.25" customHeight="1" x14ac:dyDescent="0.25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/>
      <c r="Q52"/>
    </row>
    <row r="53" spans="3:17" s="9" customFormat="1" ht="15" x14ac:dyDescent="0.25">
      <c r="C53" s="13" t="str">
        <f>IF(N71="mostrar","No, it doesn’t play with her because it plays with the ball all day.","")</f>
        <v/>
      </c>
      <c r="P53"/>
      <c r="Q53"/>
    </row>
    <row r="54" spans="3:17" s="51" customFormat="1" ht="5.25" customHeight="1" x14ac:dyDescent="0.25"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/>
      <c r="Q54"/>
    </row>
    <row r="55" spans="3:17" s="51" customFormat="1" ht="15" x14ac:dyDescent="0.25">
      <c r="C55" s="51" t="s">
        <v>210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/>
      <c r="Q55"/>
    </row>
    <row r="56" spans="3:17" s="51" customFormat="1" ht="14.25" customHeight="1" x14ac:dyDescent="0.25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/>
      <c r="Q56"/>
    </row>
    <row r="57" spans="3:17" s="9" customFormat="1" ht="15" x14ac:dyDescent="0.25">
      <c r="C57" s="13" t="str">
        <f>IF(N71="mostrar","No, she doesn’t.","")</f>
        <v/>
      </c>
      <c r="P57"/>
      <c r="Q57"/>
    </row>
    <row r="58" spans="3:17" s="51" customFormat="1" ht="5.25" customHeight="1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/>
      <c r="Q58"/>
    </row>
    <row r="59" spans="3:17" s="51" customFormat="1" ht="15" x14ac:dyDescent="0.25">
      <c r="C59" s="51" t="s">
        <v>211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/>
      <c r="Q59"/>
    </row>
    <row r="60" spans="3:17" s="51" customFormat="1" ht="14.25" customHeight="1" x14ac:dyDescent="0.25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/>
      <c r="Q60"/>
    </row>
    <row r="61" spans="3:17" s="9" customFormat="1" ht="15" x14ac:dyDescent="0.25">
      <c r="C61" s="13" t="str">
        <f>IF(N71="mostrar","In the yard. / The dog can play with the ball in the yard.","")</f>
        <v/>
      </c>
      <c r="P61"/>
      <c r="Q61"/>
    </row>
    <row r="62" spans="3:17" s="51" customFormat="1" ht="5.25" customHeight="1" x14ac:dyDescent="0.25">
      <c r="P62"/>
      <c r="Q62"/>
    </row>
    <row r="63" spans="3:17" s="51" customFormat="1" ht="15" x14ac:dyDescent="0.25">
      <c r="C63" s="51" t="s">
        <v>212</v>
      </c>
      <c r="P63"/>
      <c r="Q63"/>
    </row>
    <row r="64" spans="3:17" s="51" customFormat="1" ht="14.25" customHeight="1" x14ac:dyDescent="0.25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/>
      <c r="Q64"/>
    </row>
    <row r="65" spans="2:17" s="9" customFormat="1" ht="15" x14ac:dyDescent="0.25">
      <c r="C65" s="13" t="str">
        <f>IF(N71="mostrar","Yes, she does. / Yes, Mary has a yard in her house.","")</f>
        <v/>
      </c>
      <c r="P65"/>
      <c r="Q65"/>
    </row>
    <row r="66" spans="2:17" ht="5.25" customHeight="1" x14ac:dyDescent="0.25">
      <c r="B66" s="51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/>
      <c r="Q66"/>
    </row>
    <row r="67" spans="2:17" ht="15" x14ac:dyDescent="0.25">
      <c r="B67" s="51"/>
      <c r="C67" s="51" t="s">
        <v>213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/>
      <c r="Q67"/>
    </row>
    <row r="68" spans="2:17" ht="14.25" customHeight="1" x14ac:dyDescent="0.25">
      <c r="B68" s="51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/>
      <c r="Q68"/>
    </row>
    <row r="69" spans="2:17" s="9" customFormat="1" ht="14.25" x14ac:dyDescent="0.25">
      <c r="C69" s="13" t="str">
        <f>IF(N71="mostrar","Mary works in an office. / She works in an office.","")</f>
        <v/>
      </c>
    </row>
    <row r="70" spans="2:17" ht="5.25" customHeight="1" x14ac:dyDescent="0.25">
      <c r="B70" s="52"/>
      <c r="C70" s="52"/>
      <c r="D70" s="52"/>
      <c r="E70" s="52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51"/>
    </row>
    <row r="71" spans="2:17" ht="15" customHeight="1" x14ac:dyDescent="0.25">
      <c r="B71" s="93" t="s">
        <v>39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67"/>
      <c r="O71" s="67"/>
      <c r="P71"/>
    </row>
    <row r="72" spans="2:17" ht="14.25" x14ac:dyDescent="0.25">
      <c r="B72" s="100" t="s">
        <v>214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7" ht="15" customHeight="1" x14ac:dyDescent="0.25"/>
    <row r="74" spans="2:17" ht="15" customHeight="1" x14ac:dyDescent="0.25"/>
    <row r="75" spans="2:17" ht="15" customHeight="1" x14ac:dyDescent="0.25"/>
    <row r="76" spans="2:17" ht="15" hidden="1" customHeight="1" x14ac:dyDescent="0.25"/>
    <row r="77" spans="2:17" ht="15" hidden="1" customHeight="1" x14ac:dyDescent="0.25"/>
    <row r="78" spans="2:17" ht="15" hidden="1" customHeight="1" x14ac:dyDescent="0.25"/>
    <row r="79" spans="2:17" ht="15" hidden="1" customHeight="1" x14ac:dyDescent="0.25"/>
    <row r="80" spans="2:17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2.25" hidden="1" customHeight="1" x14ac:dyDescent="0.25"/>
    <row r="243" ht="15" hidden="1" customHeight="1" x14ac:dyDescent="0.25"/>
    <row r="244" ht="15" hidden="1" customHeight="1" x14ac:dyDescent="0.25"/>
    <row r="245" ht="7.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0" hidden="1" customHeight="1" x14ac:dyDescent="0.25"/>
  </sheetData>
  <sheetProtection algorithmName="SHA-512" hashValue="iJTbj4ivcNW6u1OHy0Jl9+ELA8KY2oBN8Zc3EqM+m8XM3BxgK7Dl7sEejISL+VPWPeLjCXQqK+qE2JHdlpLvgg==" saltValue="Qw+nO48ReE8KEyrSGjk2dA==" spinCount="100000" sheet="1" objects="1" scenarios="1" selectLockedCells="1"/>
  <mergeCells count="19">
    <mergeCell ref="C52:O52"/>
    <mergeCell ref="B5:O5"/>
    <mergeCell ref="B7:P8"/>
    <mergeCell ref="B16:P17"/>
    <mergeCell ref="C20:O20"/>
    <mergeCell ref="C24:O24"/>
    <mergeCell ref="C28:O28"/>
    <mergeCell ref="C32:O32"/>
    <mergeCell ref="C36:O36"/>
    <mergeCell ref="C40:O40"/>
    <mergeCell ref="C44:O44"/>
    <mergeCell ref="C48:O48"/>
    <mergeCell ref="B72:P72"/>
    <mergeCell ref="C56:O56"/>
    <mergeCell ref="C60:O60"/>
    <mergeCell ref="C64:O64"/>
    <mergeCell ref="C68:O68"/>
    <mergeCell ref="B71:M71"/>
    <mergeCell ref="N71:O71"/>
  </mergeCells>
  <conditionalFormatting sqref="C21">
    <cfRule type="expression" dxfId="51" priority="26">
      <formula>#REF!="mostrar"</formula>
    </cfRule>
  </conditionalFormatting>
  <conditionalFormatting sqref="C21">
    <cfRule type="expression" dxfId="50" priority="25">
      <formula>$M$68="mostrar"</formula>
    </cfRule>
  </conditionalFormatting>
  <conditionalFormatting sqref="C25">
    <cfRule type="expression" dxfId="49" priority="24">
      <formula>#REF!="mostrar"</formula>
    </cfRule>
  </conditionalFormatting>
  <conditionalFormatting sqref="C25">
    <cfRule type="expression" dxfId="48" priority="23">
      <formula>$M$68="mostrar"</formula>
    </cfRule>
  </conditionalFormatting>
  <conditionalFormatting sqref="C33">
    <cfRule type="expression" dxfId="47" priority="22">
      <formula>#REF!="mostrar"</formula>
    </cfRule>
  </conditionalFormatting>
  <conditionalFormatting sqref="C33">
    <cfRule type="expression" dxfId="46" priority="21">
      <formula>$M$68="mostrar"</formula>
    </cfRule>
  </conditionalFormatting>
  <conditionalFormatting sqref="C37">
    <cfRule type="expression" dxfId="45" priority="20">
      <formula>#REF!="mostrar"</formula>
    </cfRule>
  </conditionalFormatting>
  <conditionalFormatting sqref="C37">
    <cfRule type="expression" dxfId="44" priority="19">
      <formula>$M$68="mostrar"</formula>
    </cfRule>
  </conditionalFormatting>
  <conditionalFormatting sqref="C41">
    <cfRule type="expression" dxfId="43" priority="18">
      <formula>#REF!="mostrar"</formula>
    </cfRule>
  </conditionalFormatting>
  <conditionalFormatting sqref="C41">
    <cfRule type="expression" dxfId="42" priority="17">
      <formula>$M$68="mostrar"</formula>
    </cfRule>
  </conditionalFormatting>
  <conditionalFormatting sqref="C45">
    <cfRule type="expression" dxfId="41" priority="16">
      <formula>#REF!="mostrar"</formula>
    </cfRule>
  </conditionalFormatting>
  <conditionalFormatting sqref="C45">
    <cfRule type="expression" dxfId="40" priority="15">
      <formula>$M$68="mostrar"</formula>
    </cfRule>
  </conditionalFormatting>
  <conditionalFormatting sqref="C49">
    <cfRule type="expression" dxfId="39" priority="14">
      <formula>#REF!="mostrar"</formula>
    </cfRule>
  </conditionalFormatting>
  <conditionalFormatting sqref="C49">
    <cfRule type="expression" dxfId="38" priority="13">
      <formula>$M$68="mostrar"</formula>
    </cfRule>
  </conditionalFormatting>
  <conditionalFormatting sqref="C53">
    <cfRule type="expression" dxfId="37" priority="12">
      <formula>#REF!="mostrar"</formula>
    </cfRule>
  </conditionalFormatting>
  <conditionalFormatting sqref="C53">
    <cfRule type="expression" dxfId="36" priority="11">
      <formula>$M$68="mostrar"</formula>
    </cfRule>
  </conditionalFormatting>
  <conditionalFormatting sqref="C57">
    <cfRule type="expression" dxfId="35" priority="10">
      <formula>#REF!="mostrar"</formula>
    </cfRule>
  </conditionalFormatting>
  <conditionalFormatting sqref="C57">
    <cfRule type="expression" dxfId="34" priority="9">
      <formula>$M$68="mostrar"</formula>
    </cfRule>
  </conditionalFormatting>
  <conditionalFormatting sqref="C61">
    <cfRule type="expression" dxfId="33" priority="8">
      <formula>#REF!="mostrar"</formula>
    </cfRule>
  </conditionalFormatting>
  <conditionalFormatting sqref="C61">
    <cfRule type="expression" dxfId="32" priority="7">
      <formula>$M$68="mostrar"</formula>
    </cfRule>
  </conditionalFormatting>
  <conditionalFormatting sqref="C65">
    <cfRule type="expression" dxfId="31" priority="6">
      <formula>#REF!="mostrar"</formula>
    </cfRule>
  </conditionalFormatting>
  <conditionalFormatting sqref="C65">
    <cfRule type="expression" dxfId="30" priority="5">
      <formula>$M$68="mostrar"</formula>
    </cfRule>
  </conditionalFormatting>
  <conditionalFormatting sqref="C69">
    <cfRule type="expression" dxfId="29" priority="4">
      <formula>#REF!="mostrar"</formula>
    </cfRule>
  </conditionalFormatting>
  <conditionalFormatting sqref="C69">
    <cfRule type="expression" dxfId="28" priority="3">
      <formula>$M$68="mostrar"</formula>
    </cfRule>
  </conditionalFormatting>
  <conditionalFormatting sqref="C29">
    <cfRule type="expression" dxfId="27" priority="2">
      <formula>#REF!="mostrar"</formula>
    </cfRule>
  </conditionalFormatting>
  <conditionalFormatting sqref="C29">
    <cfRule type="expression" dxfId="26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Lección 26</vt:lpstr>
      <vt:lpstr>Resultados26</vt:lpstr>
      <vt:lpstr>Lección 27</vt:lpstr>
      <vt:lpstr>Resultados27</vt:lpstr>
      <vt:lpstr>Lección 28</vt:lpstr>
      <vt:lpstr>Resultados28</vt:lpstr>
      <vt:lpstr>Lección 29</vt:lpstr>
      <vt:lpstr>Resultados29</vt:lpstr>
      <vt:lpstr>Lección 30</vt:lpstr>
      <vt:lpstr>Resultados30</vt:lpstr>
      <vt:lpstr>'Lección 26'!Área_de_impresión</vt:lpstr>
      <vt:lpstr>'Lección 27'!Área_de_impresión</vt:lpstr>
      <vt:lpstr>'Lección 28'!Área_de_impresión</vt:lpstr>
      <vt:lpstr>'Lección 29'!Área_de_impresión</vt:lpstr>
      <vt:lpstr>'Lección 30'!Área_de_impresión</vt:lpstr>
      <vt:lpstr>Resultados26!Área_de_impresión</vt:lpstr>
      <vt:lpstr>Resultados27!Área_de_impresión</vt:lpstr>
      <vt:lpstr>Resultados28!Área_de_impresión</vt:lpstr>
      <vt:lpstr>Resultados29!Área_de_impresión</vt:lpstr>
      <vt:lpstr>Resultados30!Área_de_impresión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2023-06-06T22:08:03Z</cp:lastPrinted>
  <dcterms:created xsi:type="dcterms:W3CDTF">2022-07-18T19:58:17Z</dcterms:created>
  <dcterms:modified xsi:type="dcterms:W3CDTF">2023-06-06T22:08:59Z</dcterms:modified>
</cp:coreProperties>
</file>